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630" windowWidth="27225" windowHeight="12210"/>
  </bookViews>
  <sheets>
    <sheet name="Rekapitulace zakázky" sheetId="1" r:id="rId1"/>
    <sheet name="PS01.1 - Kabelizace" sheetId="2" r:id="rId2"/>
    <sheet name="PS01.2 - Montáže a dodávk..." sheetId="3" r:id="rId3"/>
    <sheet name="01 - Přestavníky" sheetId="4" r:id="rId4"/>
    <sheet name="02 - Návěstidla" sheetId="5" r:id="rId5"/>
    <sheet name="03 - Upozorňovadla" sheetId="6" r:id="rId6"/>
    <sheet name="PS01.4 - Demontáže" sheetId="7" r:id="rId7"/>
    <sheet name="SO01.1 - Reléová místnost" sheetId="8" r:id="rId8"/>
    <sheet name="SO01.2 - Zemní práce" sheetId="9" r:id="rId9"/>
    <sheet name="VRN - Vedlekší rozpočtové..." sheetId="10" r:id="rId10"/>
    <sheet name="PS02.1 - Elektromontáže" sheetId="11" r:id="rId11"/>
    <sheet name="SO02.2 - Zemní práce" sheetId="12" r:id="rId12"/>
    <sheet name="VON - Vedlejší ostatní ná..." sheetId="13" r:id="rId13"/>
  </sheets>
  <definedNames>
    <definedName name="_xlnm._FilterDatabase" localSheetId="3" hidden="1">'01 - Přestavníky'!$C$124:$K$129</definedName>
    <definedName name="_xlnm._FilterDatabase" localSheetId="4" hidden="1">'02 - Návěstidla'!$C$124:$K$162</definedName>
    <definedName name="_xlnm._FilterDatabase" localSheetId="5" hidden="1">'03 - Upozorňovadla'!$C$124:$K$165</definedName>
    <definedName name="_xlnm._FilterDatabase" localSheetId="1" hidden="1">'PS01.1 - Kabelizace'!$C$120:$K$208</definedName>
    <definedName name="_xlnm._FilterDatabase" localSheetId="2" hidden="1">'PS01.2 - Montáže a dodávk...'!$C$126:$K$665</definedName>
    <definedName name="_xlnm._FilterDatabase" localSheetId="6" hidden="1">'PS01.4 - Demontáže'!$C$120:$K$166</definedName>
    <definedName name="_xlnm._FilterDatabase" localSheetId="10" hidden="1">'PS02.1 - Elektromontáže'!$C$120:$K$408</definedName>
    <definedName name="_xlnm._FilterDatabase" localSheetId="7" hidden="1">'SO01.1 - Reléová místnost'!$C$133:$K$314</definedName>
    <definedName name="_xlnm._FilterDatabase" localSheetId="8" hidden="1">'SO01.2 - Zemní práce'!$C$121:$K$175</definedName>
    <definedName name="_xlnm._FilterDatabase" localSheetId="11" hidden="1">'SO02.2 - Zemní práce'!$C$119:$K$171</definedName>
    <definedName name="_xlnm._FilterDatabase" localSheetId="12" hidden="1">'VON - Vedlejší ostatní ná...'!$C$119:$K$138</definedName>
    <definedName name="_xlnm._FilterDatabase" localSheetId="9" hidden="1">'VRN - Vedlekší rozpočtové...'!$C$119:$K$141</definedName>
    <definedName name="_xlnm.Print_Titles" localSheetId="3">'01 - Přestavníky'!$124:$124</definedName>
    <definedName name="_xlnm.Print_Titles" localSheetId="4">'02 - Návěstidla'!$124:$124</definedName>
    <definedName name="_xlnm.Print_Titles" localSheetId="5">'03 - Upozorňovadla'!$124:$124</definedName>
    <definedName name="_xlnm.Print_Titles" localSheetId="1">'PS01.1 - Kabelizace'!$120:$120</definedName>
    <definedName name="_xlnm.Print_Titles" localSheetId="2">'PS01.2 - Montáže a dodávk...'!$126:$126</definedName>
    <definedName name="_xlnm.Print_Titles" localSheetId="6">'PS01.4 - Demontáže'!$120:$120</definedName>
    <definedName name="_xlnm.Print_Titles" localSheetId="10">'PS02.1 - Elektromontáže'!$120:$120</definedName>
    <definedName name="_xlnm.Print_Titles" localSheetId="0">'Rekapitulace zakázky'!$92:$92</definedName>
    <definedName name="_xlnm.Print_Titles" localSheetId="7">'SO01.1 - Reléová místnost'!$133:$133</definedName>
    <definedName name="_xlnm.Print_Titles" localSheetId="8">'SO01.2 - Zemní práce'!$121:$121</definedName>
    <definedName name="_xlnm.Print_Titles" localSheetId="11">'SO02.2 - Zemní práce'!$119:$119</definedName>
    <definedName name="_xlnm.Print_Titles" localSheetId="12">'VON - Vedlejší ostatní ná...'!$119:$119</definedName>
    <definedName name="_xlnm.Print_Titles" localSheetId="9">'VRN - Vedlekší rozpočtové...'!$119:$119</definedName>
    <definedName name="_xlnm.Print_Area" localSheetId="3">'01 - Přestavníky'!$C$4:$J$76,'01 - Přestavníky'!$C$82:$J$102,'01 - Přestavníky'!$C$108:$K$129</definedName>
    <definedName name="_xlnm.Print_Area" localSheetId="4">'02 - Návěstidla'!$C$4:$J$76,'02 - Návěstidla'!$C$82:$J$102,'02 - Návěstidla'!$C$108:$K$162</definedName>
    <definedName name="_xlnm.Print_Area" localSheetId="5">'03 - Upozorňovadla'!$C$4:$J$76,'03 - Upozorňovadla'!$C$82:$J$102,'03 - Upozorňovadla'!$C$108:$K$165</definedName>
    <definedName name="_xlnm.Print_Area" localSheetId="1">'PS01.1 - Kabelizace'!$C$4:$J$76,'PS01.1 - Kabelizace'!$C$82:$J$100,'PS01.1 - Kabelizace'!$C$106:$K$208</definedName>
    <definedName name="_xlnm.Print_Area" localSheetId="2">'PS01.2 - Montáže a dodávk...'!$C$4:$J$76,'PS01.2 - Montáže a dodávk...'!$C$82:$J$106,'PS01.2 - Montáže a dodávk...'!$C$112:$K$665</definedName>
    <definedName name="_xlnm.Print_Area" localSheetId="6">'PS01.4 - Demontáže'!$C$4:$J$76,'PS01.4 - Demontáže'!$C$82:$J$100,'PS01.4 - Demontáže'!$C$106:$K$166</definedName>
    <definedName name="_xlnm.Print_Area" localSheetId="10">'PS02.1 - Elektromontáže'!$C$4:$J$76,'PS02.1 - Elektromontáže'!$C$82:$J$100,'PS02.1 - Elektromontáže'!$C$106:$K$408</definedName>
    <definedName name="_xlnm.Print_Area" localSheetId="0">'Rekapitulace zakázky'!$D$4:$AO$76,'Rekapitulace zakázky'!$C$82:$AQ$110</definedName>
    <definedName name="_xlnm.Print_Area" localSheetId="7">'SO01.1 - Reléová místnost'!$C$4:$J$76,'SO01.1 - Reléová místnost'!$C$82:$J$113,'SO01.1 - Reléová místnost'!$C$119:$K$314</definedName>
    <definedName name="_xlnm.Print_Area" localSheetId="8">'SO01.2 - Zemní práce'!$C$4:$J$76,'SO01.2 - Zemní práce'!$C$82:$J$101,'SO01.2 - Zemní práce'!$C$107:$K$175</definedName>
    <definedName name="_xlnm.Print_Area" localSheetId="11">'SO02.2 - Zemní práce'!$C$4:$J$76,'SO02.2 - Zemní práce'!$C$82:$J$99,'SO02.2 - Zemní práce'!$C$105:$K$171</definedName>
    <definedName name="_xlnm.Print_Area" localSheetId="12">'VON - Vedlejší ostatní ná...'!$C$4:$J$76,'VON - Vedlejší ostatní ná...'!$C$82:$J$99,'VON - Vedlejší ostatní ná...'!$C$105:$K$138</definedName>
    <definedName name="_xlnm.Print_Area" localSheetId="9">'VRN - Vedlekší rozpočtové...'!$C$4:$J$76,'VRN - Vedlekší rozpočtové...'!$C$82:$J$99,'VRN - Vedlekší rozpočtové...'!$C$105:$K$141</definedName>
  </definedNames>
  <calcPr calcId="145621"/>
</workbook>
</file>

<file path=xl/calcChain.xml><?xml version="1.0" encoding="utf-8"?>
<calcChain xmlns="http://schemas.openxmlformats.org/spreadsheetml/2006/main">
  <c r="J39" i="13" l="1"/>
  <c r="J38" i="13"/>
  <c r="AY109" i="1" s="1"/>
  <c r="J37" i="13"/>
  <c r="AX109" i="1" s="1"/>
  <c r="BI137" i="13"/>
  <c r="BH137" i="13"/>
  <c r="BG137" i="13"/>
  <c r="BF137" i="13"/>
  <c r="T137" i="13"/>
  <c r="R137" i="13"/>
  <c r="P137" i="13"/>
  <c r="BI135" i="13"/>
  <c r="BH135" i="13"/>
  <c r="BG135" i="13"/>
  <c r="BF135" i="13"/>
  <c r="T135" i="13"/>
  <c r="R135" i="13"/>
  <c r="P135" i="13"/>
  <c r="BI133" i="13"/>
  <c r="BH133" i="13"/>
  <c r="BG133" i="13"/>
  <c r="BF133" i="13"/>
  <c r="T133" i="13"/>
  <c r="R133" i="13"/>
  <c r="P133" i="13"/>
  <c r="BI131" i="13"/>
  <c r="BH131" i="13"/>
  <c r="BG131" i="13"/>
  <c r="BF131" i="13"/>
  <c r="T131" i="13"/>
  <c r="R131" i="13"/>
  <c r="P131" i="13"/>
  <c r="BI129" i="13"/>
  <c r="BH129" i="13"/>
  <c r="BG129" i="13"/>
  <c r="BF129" i="13"/>
  <c r="T129" i="13"/>
  <c r="R129" i="13"/>
  <c r="P129" i="13"/>
  <c r="BI127" i="13"/>
  <c r="BH127" i="13"/>
  <c r="BG127" i="13"/>
  <c r="BF127" i="13"/>
  <c r="T127" i="13"/>
  <c r="R127" i="13"/>
  <c r="P127" i="13"/>
  <c r="BI125" i="13"/>
  <c r="BH125" i="13"/>
  <c r="BG125" i="13"/>
  <c r="BF125" i="13"/>
  <c r="T125" i="13"/>
  <c r="R125" i="13"/>
  <c r="P125" i="13"/>
  <c r="BI123" i="13"/>
  <c r="BH123" i="13"/>
  <c r="BG123" i="13"/>
  <c r="BF123" i="13"/>
  <c r="T123" i="13"/>
  <c r="R123" i="13"/>
  <c r="P123" i="13"/>
  <c r="BI121" i="13"/>
  <c r="BH121" i="13"/>
  <c r="BG121" i="13"/>
  <c r="BF121" i="13"/>
  <c r="T121" i="13"/>
  <c r="R121" i="13"/>
  <c r="P121" i="13"/>
  <c r="F114" i="13"/>
  <c r="E112" i="13"/>
  <c r="F91" i="13"/>
  <c r="E89" i="13"/>
  <c r="J26" i="13"/>
  <c r="E26" i="13"/>
  <c r="J94" i="13" s="1"/>
  <c r="J25" i="13"/>
  <c r="J23" i="13"/>
  <c r="E23" i="13"/>
  <c r="J116" i="13" s="1"/>
  <c r="J22" i="13"/>
  <c r="J20" i="13"/>
  <c r="E20" i="13"/>
  <c r="F117" i="13" s="1"/>
  <c r="J19" i="13"/>
  <c r="J17" i="13"/>
  <c r="E17" i="13"/>
  <c r="F116" i="13" s="1"/>
  <c r="J16" i="13"/>
  <c r="J14" i="13"/>
  <c r="J114" i="13"/>
  <c r="E7" i="13"/>
  <c r="E108" i="13"/>
  <c r="J39" i="12"/>
  <c r="J38" i="12"/>
  <c r="AY108" i="1" s="1"/>
  <c r="J37" i="12"/>
  <c r="AX108" i="1" s="1"/>
  <c r="BI170" i="12"/>
  <c r="BH170" i="12"/>
  <c r="BG170" i="12"/>
  <c r="BF170" i="12"/>
  <c r="T170" i="12"/>
  <c r="R170" i="12"/>
  <c r="P170" i="12"/>
  <c r="BI168" i="12"/>
  <c r="BH168" i="12"/>
  <c r="BG168" i="12"/>
  <c r="BF168" i="12"/>
  <c r="T168" i="12"/>
  <c r="R168" i="12"/>
  <c r="P168" i="12"/>
  <c r="BI166" i="12"/>
  <c r="BH166" i="12"/>
  <c r="BG166" i="12"/>
  <c r="BF166" i="12"/>
  <c r="T166" i="12"/>
  <c r="R166" i="12"/>
  <c r="P166" i="12"/>
  <c r="BI164" i="12"/>
  <c r="BH164" i="12"/>
  <c r="BG164" i="12"/>
  <c r="BF164" i="12"/>
  <c r="T164" i="12"/>
  <c r="R164" i="12"/>
  <c r="P164" i="12"/>
  <c r="BI162" i="12"/>
  <c r="BH162" i="12"/>
  <c r="BG162" i="12"/>
  <c r="BF162" i="12"/>
  <c r="T162" i="12"/>
  <c r="R162" i="12"/>
  <c r="P162" i="12"/>
  <c r="BI160" i="12"/>
  <c r="BH160" i="12"/>
  <c r="BG160" i="12"/>
  <c r="BF160" i="12"/>
  <c r="T160" i="12"/>
  <c r="R160" i="12"/>
  <c r="P160" i="12"/>
  <c r="BI158" i="12"/>
  <c r="BH158" i="12"/>
  <c r="BG158" i="12"/>
  <c r="BF158" i="12"/>
  <c r="T158" i="12"/>
  <c r="R158" i="12"/>
  <c r="P158" i="12"/>
  <c r="BI156" i="12"/>
  <c r="BH156" i="12"/>
  <c r="BG156" i="12"/>
  <c r="BF156" i="12"/>
  <c r="T156" i="12"/>
  <c r="R156" i="12"/>
  <c r="P156" i="12"/>
  <c r="BI154" i="12"/>
  <c r="BH154" i="12"/>
  <c r="BG154" i="12"/>
  <c r="BF154" i="12"/>
  <c r="T154" i="12"/>
  <c r="R154" i="12"/>
  <c r="P154" i="12"/>
  <c r="BI152" i="12"/>
  <c r="BH152" i="12"/>
  <c r="BG152" i="12"/>
  <c r="BF152" i="12"/>
  <c r="T152" i="12"/>
  <c r="R152" i="12"/>
  <c r="P152" i="12"/>
  <c r="BI150" i="12"/>
  <c r="BH150" i="12"/>
  <c r="BG150" i="12"/>
  <c r="BF150" i="12"/>
  <c r="T150" i="12"/>
  <c r="R150" i="12"/>
  <c r="P150" i="12"/>
  <c r="BI148" i="12"/>
  <c r="BH148" i="12"/>
  <c r="BG148" i="12"/>
  <c r="BF148" i="12"/>
  <c r="T148" i="12"/>
  <c r="R148" i="12"/>
  <c r="P148" i="12"/>
  <c r="BI146" i="12"/>
  <c r="BH146" i="12"/>
  <c r="BG146" i="12"/>
  <c r="BF146" i="12"/>
  <c r="T146" i="12"/>
  <c r="R146" i="12"/>
  <c r="P146" i="12"/>
  <c r="BI144" i="12"/>
  <c r="BH144" i="12"/>
  <c r="BG144" i="12"/>
  <c r="BF144" i="12"/>
  <c r="T144" i="12"/>
  <c r="R144" i="12"/>
  <c r="P144" i="12"/>
  <c r="BI142" i="12"/>
  <c r="BH142" i="12"/>
  <c r="BG142" i="12"/>
  <c r="BF142" i="12"/>
  <c r="T142" i="12"/>
  <c r="R142" i="12"/>
  <c r="P142" i="12"/>
  <c r="BI140" i="12"/>
  <c r="BH140" i="12"/>
  <c r="BG140" i="12"/>
  <c r="BF140" i="12"/>
  <c r="T140" i="12"/>
  <c r="R140" i="12"/>
  <c r="P140" i="12"/>
  <c r="BI138" i="12"/>
  <c r="BH138" i="12"/>
  <c r="BG138" i="12"/>
  <c r="BF138" i="12"/>
  <c r="T138" i="12"/>
  <c r="R138" i="12"/>
  <c r="P138" i="12"/>
  <c r="BI136" i="12"/>
  <c r="BH136" i="12"/>
  <c r="BG136" i="12"/>
  <c r="BF136" i="12"/>
  <c r="T136" i="12"/>
  <c r="R136" i="12"/>
  <c r="P136" i="12"/>
  <c r="BI134" i="12"/>
  <c r="BH134" i="12"/>
  <c r="BG134" i="12"/>
  <c r="BF134" i="12"/>
  <c r="T134" i="12"/>
  <c r="R134" i="12"/>
  <c r="P134" i="12"/>
  <c r="BI132" i="12"/>
  <c r="BH132" i="12"/>
  <c r="BG132" i="12"/>
  <c r="BF132" i="12"/>
  <c r="T132" i="12"/>
  <c r="R132" i="12"/>
  <c r="P132" i="12"/>
  <c r="BI130" i="12"/>
  <c r="BH130" i="12"/>
  <c r="BG130" i="12"/>
  <c r="BF130" i="12"/>
  <c r="T130" i="12"/>
  <c r="R130" i="12"/>
  <c r="P130" i="12"/>
  <c r="BI128" i="12"/>
  <c r="BH128" i="12"/>
  <c r="BG128" i="12"/>
  <c r="BF128" i="12"/>
  <c r="T128" i="12"/>
  <c r="R128" i="12"/>
  <c r="P128" i="12"/>
  <c r="BI125" i="12"/>
  <c r="BH125" i="12"/>
  <c r="BG125" i="12"/>
  <c r="BF125" i="12"/>
  <c r="T125" i="12"/>
  <c r="R125" i="12"/>
  <c r="P125" i="12"/>
  <c r="BI123" i="12"/>
  <c r="BH123" i="12"/>
  <c r="BG123" i="12"/>
  <c r="BF123" i="12"/>
  <c r="T123" i="12"/>
  <c r="R123" i="12"/>
  <c r="P123" i="12"/>
  <c r="BI121" i="12"/>
  <c r="BH121" i="12"/>
  <c r="BG121" i="12"/>
  <c r="F37" i="12" s="1"/>
  <c r="BF121" i="12"/>
  <c r="T121" i="12"/>
  <c r="R121" i="12"/>
  <c r="P121" i="12"/>
  <c r="F114" i="12"/>
  <c r="E112" i="12"/>
  <c r="F91" i="12"/>
  <c r="E89" i="12"/>
  <c r="J26" i="12"/>
  <c r="E26" i="12"/>
  <c r="J117" i="12" s="1"/>
  <c r="J25" i="12"/>
  <c r="J23" i="12"/>
  <c r="E23" i="12"/>
  <c r="J116" i="12" s="1"/>
  <c r="J22" i="12"/>
  <c r="J20" i="12"/>
  <c r="E20" i="12"/>
  <c r="F117" i="12" s="1"/>
  <c r="J19" i="12"/>
  <c r="J17" i="12"/>
  <c r="E17" i="12"/>
  <c r="F116" i="12" s="1"/>
  <c r="J16" i="12"/>
  <c r="J14" i="12"/>
  <c r="J114" i="12"/>
  <c r="E7" i="12"/>
  <c r="E108" i="12"/>
  <c r="J39" i="11"/>
  <c r="J38" i="11"/>
  <c r="AY107" i="1"/>
  <c r="J37" i="11"/>
  <c r="AX107" i="1" s="1"/>
  <c r="BI407" i="11"/>
  <c r="BH407" i="11"/>
  <c r="BG407" i="11"/>
  <c r="BF407" i="11"/>
  <c r="T407" i="11"/>
  <c r="R407" i="11"/>
  <c r="P407" i="11"/>
  <c r="BI405" i="11"/>
  <c r="BH405" i="11"/>
  <c r="BG405" i="11"/>
  <c r="BF405" i="11"/>
  <c r="T405" i="11"/>
  <c r="R405" i="11"/>
  <c r="P405" i="11"/>
  <c r="BI403" i="11"/>
  <c r="BH403" i="11"/>
  <c r="BG403" i="11"/>
  <c r="BF403" i="11"/>
  <c r="T403" i="11"/>
  <c r="R403" i="11"/>
  <c r="P403" i="11"/>
  <c r="BI401" i="11"/>
  <c r="BH401" i="11"/>
  <c r="BG401" i="11"/>
  <c r="BF401" i="11"/>
  <c r="T401" i="11"/>
  <c r="R401" i="11"/>
  <c r="P401" i="11"/>
  <c r="BI399" i="11"/>
  <c r="BH399" i="11"/>
  <c r="BG399" i="11"/>
  <c r="BF399" i="11"/>
  <c r="T399" i="11"/>
  <c r="R399" i="11"/>
  <c r="P399" i="11"/>
  <c r="BI397" i="11"/>
  <c r="BH397" i="11"/>
  <c r="BG397" i="11"/>
  <c r="BF397" i="11"/>
  <c r="T397" i="11"/>
  <c r="R397" i="11"/>
  <c r="P397" i="11"/>
  <c r="BI395" i="11"/>
  <c r="BH395" i="11"/>
  <c r="BG395" i="11"/>
  <c r="BF395" i="11"/>
  <c r="T395" i="11"/>
  <c r="R395" i="11"/>
  <c r="P395" i="11"/>
  <c r="BI393" i="11"/>
  <c r="BH393" i="11"/>
  <c r="BG393" i="11"/>
  <c r="BF393" i="11"/>
  <c r="T393" i="11"/>
  <c r="R393" i="11"/>
  <c r="P393" i="11"/>
  <c r="BI391" i="11"/>
  <c r="BH391" i="11"/>
  <c r="BG391" i="11"/>
  <c r="BF391" i="11"/>
  <c r="T391" i="11"/>
  <c r="R391" i="11"/>
  <c r="P391" i="11"/>
  <c r="BI389" i="11"/>
  <c r="BH389" i="11"/>
  <c r="BG389" i="11"/>
  <c r="BF389" i="11"/>
  <c r="T389" i="11"/>
  <c r="R389" i="11"/>
  <c r="P389" i="11"/>
  <c r="BI387" i="11"/>
  <c r="BH387" i="11"/>
  <c r="BG387" i="11"/>
  <c r="BF387" i="11"/>
  <c r="T387" i="11"/>
  <c r="R387" i="11"/>
  <c r="P387" i="11"/>
  <c r="BI385" i="11"/>
  <c r="BH385" i="11"/>
  <c r="BG385" i="11"/>
  <c r="BF385" i="11"/>
  <c r="T385" i="11"/>
  <c r="R385" i="11"/>
  <c r="P385" i="11"/>
  <c r="BI383" i="11"/>
  <c r="BH383" i="11"/>
  <c r="BG383" i="11"/>
  <c r="BF383" i="11"/>
  <c r="T383" i="11"/>
  <c r="R383" i="11"/>
  <c r="P383" i="11"/>
  <c r="BI381" i="11"/>
  <c r="BH381" i="11"/>
  <c r="BG381" i="11"/>
  <c r="BF381" i="11"/>
  <c r="T381" i="11"/>
  <c r="R381" i="11"/>
  <c r="P381" i="11"/>
  <c r="BI379" i="11"/>
  <c r="BH379" i="11"/>
  <c r="BG379" i="11"/>
  <c r="BF379" i="11"/>
  <c r="T379" i="11"/>
  <c r="R379" i="11"/>
  <c r="P379" i="11"/>
  <c r="BI377" i="11"/>
  <c r="BH377" i="11"/>
  <c r="BG377" i="11"/>
  <c r="BF377" i="11"/>
  <c r="T377" i="11"/>
  <c r="R377" i="11"/>
  <c r="P377" i="11"/>
  <c r="BI375" i="11"/>
  <c r="BH375" i="11"/>
  <c r="BG375" i="11"/>
  <c r="BF375" i="11"/>
  <c r="T375" i="11"/>
  <c r="R375" i="11"/>
  <c r="P375" i="11"/>
  <c r="BI373" i="11"/>
  <c r="BH373" i="11"/>
  <c r="BG373" i="11"/>
  <c r="BF373" i="11"/>
  <c r="T373" i="11"/>
  <c r="R373" i="11"/>
  <c r="P373" i="11"/>
  <c r="BI371" i="11"/>
  <c r="BH371" i="11"/>
  <c r="BG371" i="11"/>
  <c r="BF371" i="11"/>
  <c r="T371" i="11"/>
  <c r="R371" i="11"/>
  <c r="P371" i="11"/>
  <c r="BI369" i="11"/>
  <c r="BH369" i="11"/>
  <c r="BG369" i="11"/>
  <c r="BF369" i="11"/>
  <c r="T369" i="11"/>
  <c r="R369" i="11"/>
  <c r="P369" i="11"/>
  <c r="BI367" i="11"/>
  <c r="BH367" i="11"/>
  <c r="BG367" i="11"/>
  <c r="BF367" i="11"/>
  <c r="T367" i="11"/>
  <c r="R367" i="11"/>
  <c r="P367" i="11"/>
  <c r="BI365" i="11"/>
  <c r="BH365" i="11"/>
  <c r="BG365" i="11"/>
  <c r="BF365" i="11"/>
  <c r="T365" i="11"/>
  <c r="R365" i="11"/>
  <c r="P365" i="11"/>
  <c r="BI363" i="11"/>
  <c r="BH363" i="11"/>
  <c r="BG363" i="11"/>
  <c r="BF363" i="11"/>
  <c r="T363" i="11"/>
  <c r="R363" i="11"/>
  <c r="P363" i="11"/>
  <c r="BI361" i="11"/>
  <c r="BH361" i="11"/>
  <c r="BG361" i="11"/>
  <c r="BF361" i="11"/>
  <c r="T361" i="11"/>
  <c r="R361" i="11"/>
  <c r="P361" i="11"/>
  <c r="BI359" i="11"/>
  <c r="BH359" i="11"/>
  <c r="BG359" i="11"/>
  <c r="BF359" i="11"/>
  <c r="T359" i="11"/>
  <c r="R359" i="11"/>
  <c r="P359" i="11"/>
  <c r="BI357" i="11"/>
  <c r="BH357" i="11"/>
  <c r="BG357" i="11"/>
  <c r="BF357" i="11"/>
  <c r="T357" i="11"/>
  <c r="R357" i="11"/>
  <c r="P357" i="11"/>
  <c r="BI355" i="11"/>
  <c r="BH355" i="11"/>
  <c r="BG355" i="11"/>
  <c r="BF355" i="11"/>
  <c r="T355" i="11"/>
  <c r="R355" i="11"/>
  <c r="P355" i="11"/>
  <c r="BI353" i="11"/>
  <c r="BH353" i="11"/>
  <c r="BG353" i="11"/>
  <c r="BF353" i="11"/>
  <c r="T353" i="11"/>
  <c r="R353" i="11"/>
  <c r="P353" i="11"/>
  <c r="BI351" i="11"/>
  <c r="BH351" i="11"/>
  <c r="BG351" i="11"/>
  <c r="BF351" i="11"/>
  <c r="T351" i="11"/>
  <c r="R351" i="11"/>
  <c r="P351" i="11"/>
  <c r="BI349" i="11"/>
  <c r="BH349" i="11"/>
  <c r="BG349" i="11"/>
  <c r="BF349" i="11"/>
  <c r="T349" i="11"/>
  <c r="R349" i="11"/>
  <c r="P349" i="11"/>
  <c r="BI347" i="11"/>
  <c r="BH347" i="11"/>
  <c r="BG347" i="11"/>
  <c r="BF347" i="11"/>
  <c r="T347" i="11"/>
  <c r="R347" i="11"/>
  <c r="P347" i="11"/>
  <c r="BI345" i="11"/>
  <c r="BH345" i="11"/>
  <c r="BG345" i="11"/>
  <c r="BF345" i="11"/>
  <c r="T345" i="11"/>
  <c r="R345" i="11"/>
  <c r="P345" i="11"/>
  <c r="BI343" i="11"/>
  <c r="BH343" i="11"/>
  <c r="BG343" i="11"/>
  <c r="BF343" i="11"/>
  <c r="T343" i="11"/>
  <c r="R343" i="11"/>
  <c r="P343" i="11"/>
  <c r="BI341" i="11"/>
  <c r="BH341" i="11"/>
  <c r="BG341" i="11"/>
  <c r="BF341" i="11"/>
  <c r="T341" i="11"/>
  <c r="R341" i="11"/>
  <c r="P341" i="11"/>
  <c r="BI339" i="11"/>
  <c r="BH339" i="11"/>
  <c r="BG339" i="11"/>
  <c r="BF339" i="11"/>
  <c r="T339" i="11"/>
  <c r="R339" i="11"/>
  <c r="P339" i="11"/>
  <c r="BI337" i="11"/>
  <c r="BH337" i="11"/>
  <c r="BG337" i="11"/>
  <c r="BF337" i="11"/>
  <c r="T337" i="11"/>
  <c r="R337" i="11"/>
  <c r="P337" i="11"/>
  <c r="BI335" i="11"/>
  <c r="BH335" i="11"/>
  <c r="BG335" i="11"/>
  <c r="BF335" i="11"/>
  <c r="T335" i="11"/>
  <c r="R335" i="11"/>
  <c r="P335" i="11"/>
  <c r="BI333" i="11"/>
  <c r="BH333" i="11"/>
  <c r="BG333" i="11"/>
  <c r="BF333" i="11"/>
  <c r="T333" i="11"/>
  <c r="R333" i="11"/>
  <c r="P333" i="11"/>
  <c r="BI331" i="11"/>
  <c r="BH331" i="11"/>
  <c r="BG331" i="11"/>
  <c r="BF331" i="11"/>
  <c r="T331" i="11"/>
  <c r="R331" i="11"/>
  <c r="P331" i="11"/>
  <c r="BI328" i="11"/>
  <c r="BH328" i="11"/>
  <c r="BG328" i="11"/>
  <c r="BF328" i="11"/>
  <c r="T328" i="11"/>
  <c r="R328" i="11"/>
  <c r="P328" i="11"/>
  <c r="BI325" i="11"/>
  <c r="BH325" i="11"/>
  <c r="BG325" i="11"/>
  <c r="BF325" i="11"/>
  <c r="T325" i="11"/>
  <c r="R325" i="11"/>
  <c r="P325" i="11"/>
  <c r="BI323" i="11"/>
  <c r="BH323" i="11"/>
  <c r="BG323" i="11"/>
  <c r="BF323" i="11"/>
  <c r="T323" i="11"/>
  <c r="R323" i="11"/>
  <c r="P323" i="11"/>
  <c r="BI320" i="11"/>
  <c r="BH320" i="11"/>
  <c r="BG320" i="11"/>
  <c r="BF320" i="11"/>
  <c r="T320" i="11"/>
  <c r="R320" i="11"/>
  <c r="P320" i="11"/>
  <c r="BI317" i="11"/>
  <c r="BH317" i="11"/>
  <c r="BG317" i="11"/>
  <c r="BF317" i="11"/>
  <c r="T317" i="11"/>
  <c r="R317" i="11"/>
  <c r="P317" i="11"/>
  <c r="BI315" i="11"/>
  <c r="BH315" i="11"/>
  <c r="BG315" i="11"/>
  <c r="BF315" i="11"/>
  <c r="T315" i="11"/>
  <c r="R315" i="11"/>
  <c r="P315" i="11"/>
  <c r="BI313" i="11"/>
  <c r="BH313" i="11"/>
  <c r="BG313" i="11"/>
  <c r="BF313" i="11"/>
  <c r="T313" i="11"/>
  <c r="R313" i="11"/>
  <c r="P313" i="11"/>
  <c r="BI311" i="11"/>
  <c r="BH311" i="11"/>
  <c r="BG311" i="11"/>
  <c r="BF311" i="11"/>
  <c r="T311" i="11"/>
  <c r="R311" i="11"/>
  <c r="P311" i="11"/>
  <c r="BI309" i="11"/>
  <c r="BH309" i="11"/>
  <c r="BG309" i="11"/>
  <c r="BF309" i="11"/>
  <c r="T309" i="11"/>
  <c r="R309" i="11"/>
  <c r="P309" i="11"/>
  <c r="BI307" i="11"/>
  <c r="BH307" i="11"/>
  <c r="BG307" i="11"/>
  <c r="BF307" i="11"/>
  <c r="T307" i="11"/>
  <c r="R307" i="11"/>
  <c r="P307" i="11"/>
  <c r="BI305" i="11"/>
  <c r="BH305" i="11"/>
  <c r="BG305" i="11"/>
  <c r="BF305" i="11"/>
  <c r="T305" i="11"/>
  <c r="R305" i="11"/>
  <c r="P305" i="11"/>
  <c r="BI303" i="11"/>
  <c r="BH303" i="11"/>
  <c r="BG303" i="11"/>
  <c r="BF303" i="11"/>
  <c r="T303" i="11"/>
  <c r="R303" i="11"/>
  <c r="P303" i="11"/>
  <c r="BI301" i="11"/>
  <c r="BH301" i="11"/>
  <c r="BG301" i="11"/>
  <c r="BF301" i="11"/>
  <c r="T301" i="11"/>
  <c r="R301" i="11"/>
  <c r="P301" i="11"/>
  <c r="BI299" i="11"/>
  <c r="BH299" i="11"/>
  <c r="BG299" i="11"/>
  <c r="BF299" i="11"/>
  <c r="T299" i="11"/>
  <c r="R299" i="11"/>
  <c r="P299" i="11"/>
  <c r="BI297" i="11"/>
  <c r="BH297" i="11"/>
  <c r="BG297" i="11"/>
  <c r="BF297" i="11"/>
  <c r="T297" i="11"/>
  <c r="R297" i="11"/>
  <c r="P297" i="11"/>
  <c r="BI295" i="11"/>
  <c r="BH295" i="11"/>
  <c r="BG295" i="11"/>
  <c r="BF295" i="11"/>
  <c r="T295" i="11"/>
  <c r="R295" i="11"/>
  <c r="P295" i="11"/>
  <c r="BI293" i="11"/>
  <c r="BH293" i="11"/>
  <c r="BG293" i="11"/>
  <c r="BF293" i="11"/>
  <c r="T293" i="11"/>
  <c r="R293" i="11"/>
  <c r="P293" i="11"/>
  <c r="BI291" i="11"/>
  <c r="BH291" i="11"/>
  <c r="BG291" i="11"/>
  <c r="BF291" i="11"/>
  <c r="T291" i="11"/>
  <c r="R291" i="11"/>
  <c r="P291" i="11"/>
  <c r="BI288" i="11"/>
  <c r="BH288" i="11"/>
  <c r="BG288" i="11"/>
  <c r="BF288" i="11"/>
  <c r="T288" i="11"/>
  <c r="R288" i="11"/>
  <c r="P288" i="11"/>
  <c r="BI285" i="11"/>
  <c r="BH285" i="11"/>
  <c r="BG285" i="11"/>
  <c r="BF285" i="11"/>
  <c r="T285" i="11"/>
  <c r="R285" i="11"/>
  <c r="P285" i="11"/>
  <c r="BI282" i="11"/>
  <c r="BH282" i="11"/>
  <c r="BG282" i="11"/>
  <c r="BF282" i="11"/>
  <c r="T282" i="11"/>
  <c r="R282" i="11"/>
  <c r="P282" i="11"/>
  <c r="BI279" i="11"/>
  <c r="BH279" i="11"/>
  <c r="BG279" i="11"/>
  <c r="BF279" i="11"/>
  <c r="T279" i="11"/>
  <c r="R279" i="11"/>
  <c r="P279" i="11"/>
  <c r="BI276" i="11"/>
  <c r="BH276" i="11"/>
  <c r="BG276" i="11"/>
  <c r="BF276" i="11"/>
  <c r="T276" i="11"/>
  <c r="R276" i="11"/>
  <c r="P276" i="11"/>
  <c r="BI273" i="11"/>
  <c r="BH273" i="11"/>
  <c r="BG273" i="11"/>
  <c r="BF273" i="11"/>
  <c r="T273" i="11"/>
  <c r="R273" i="11"/>
  <c r="P273" i="11"/>
  <c r="BI270" i="11"/>
  <c r="BH270" i="11"/>
  <c r="BG270" i="11"/>
  <c r="BF270" i="11"/>
  <c r="T270" i="11"/>
  <c r="R270" i="11"/>
  <c r="P270" i="11"/>
  <c r="BI267" i="11"/>
  <c r="BH267" i="11"/>
  <c r="BG267" i="11"/>
  <c r="BF267" i="11"/>
  <c r="T267" i="11"/>
  <c r="R267" i="11"/>
  <c r="P267" i="11"/>
  <c r="BI265" i="11"/>
  <c r="BH265" i="11"/>
  <c r="BG265" i="11"/>
  <c r="BF265" i="11"/>
  <c r="T265" i="11"/>
  <c r="R265" i="11"/>
  <c r="P265" i="11"/>
  <c r="BI263" i="11"/>
  <c r="BH263" i="11"/>
  <c r="BG263" i="11"/>
  <c r="BF263" i="11"/>
  <c r="T263" i="11"/>
  <c r="R263" i="11"/>
  <c r="P263" i="11"/>
  <c r="BI261" i="11"/>
  <c r="BH261" i="11"/>
  <c r="BG261" i="11"/>
  <c r="BF261" i="11"/>
  <c r="T261" i="11"/>
  <c r="R261" i="11"/>
  <c r="P261" i="11"/>
  <c r="BI259" i="11"/>
  <c r="BH259" i="11"/>
  <c r="BG259" i="11"/>
  <c r="BF259" i="11"/>
  <c r="T259" i="11"/>
  <c r="R259" i="11"/>
  <c r="P259" i="11"/>
  <c r="BI257" i="11"/>
  <c r="BH257" i="11"/>
  <c r="BG257" i="11"/>
  <c r="BF257" i="11"/>
  <c r="T257" i="11"/>
  <c r="R257" i="11"/>
  <c r="P257" i="11"/>
  <c r="BI255" i="11"/>
  <c r="BH255" i="11"/>
  <c r="BG255" i="11"/>
  <c r="BF255" i="11"/>
  <c r="T255" i="11"/>
  <c r="R255" i="11"/>
  <c r="P255" i="11"/>
  <c r="BI253" i="11"/>
  <c r="BH253" i="11"/>
  <c r="BG253" i="11"/>
  <c r="BF253" i="11"/>
  <c r="T253" i="11"/>
  <c r="R253" i="11"/>
  <c r="P253" i="11"/>
  <c r="BI250" i="11"/>
  <c r="BH250" i="11"/>
  <c r="BG250" i="11"/>
  <c r="BF250" i="11"/>
  <c r="T250" i="11"/>
  <c r="R250" i="11"/>
  <c r="P250" i="11"/>
  <c r="BI248" i="11"/>
  <c r="BH248" i="11"/>
  <c r="BG248" i="11"/>
  <c r="BF248" i="11"/>
  <c r="T248" i="11"/>
  <c r="R248" i="11"/>
  <c r="P248" i="11"/>
  <c r="BI246" i="11"/>
  <c r="BH246" i="11"/>
  <c r="BG246" i="11"/>
  <c r="BF246" i="11"/>
  <c r="T246" i="11"/>
  <c r="R246" i="11"/>
  <c r="P246" i="11"/>
  <c r="BI243" i="11"/>
  <c r="BH243" i="11"/>
  <c r="BG243" i="11"/>
  <c r="BF243" i="11"/>
  <c r="T243" i="11"/>
  <c r="R243" i="11"/>
  <c r="P243" i="11"/>
  <c r="BI241" i="11"/>
  <c r="BH241" i="11"/>
  <c r="BG241" i="11"/>
  <c r="BF241" i="11"/>
  <c r="T241" i="11"/>
  <c r="R241" i="11"/>
  <c r="P241" i="11"/>
  <c r="BI239" i="11"/>
  <c r="BH239" i="11"/>
  <c r="BG239" i="11"/>
  <c r="BF239" i="11"/>
  <c r="T239" i="11"/>
  <c r="R239" i="11"/>
  <c r="P239" i="11"/>
  <c r="BI236" i="11"/>
  <c r="BH236" i="11"/>
  <c r="BG236" i="11"/>
  <c r="BF236" i="11"/>
  <c r="T236" i="11"/>
  <c r="R236" i="11"/>
  <c r="P236" i="11"/>
  <c r="BI234" i="11"/>
  <c r="BH234" i="11"/>
  <c r="BG234" i="11"/>
  <c r="BF234" i="11"/>
  <c r="T234" i="11"/>
  <c r="R234" i="11"/>
  <c r="P234" i="11"/>
  <c r="BI232" i="11"/>
  <c r="BH232" i="11"/>
  <c r="BG232" i="11"/>
  <c r="BF232" i="11"/>
  <c r="T232" i="11"/>
  <c r="R232" i="11"/>
  <c r="P232" i="11"/>
  <c r="BI229" i="11"/>
  <c r="BH229" i="11"/>
  <c r="BG229" i="11"/>
  <c r="BF229" i="11"/>
  <c r="T229" i="11"/>
  <c r="R229" i="11"/>
  <c r="P229" i="11"/>
  <c r="BI227" i="11"/>
  <c r="BH227" i="11"/>
  <c r="BG227" i="11"/>
  <c r="BF227" i="11"/>
  <c r="T227" i="11"/>
  <c r="R227" i="11"/>
  <c r="P227" i="11"/>
  <c r="BI225" i="11"/>
  <c r="BH225" i="11"/>
  <c r="BG225" i="11"/>
  <c r="BF225" i="11"/>
  <c r="T225" i="11"/>
  <c r="R225" i="11"/>
  <c r="P225" i="11"/>
  <c r="BI223" i="11"/>
  <c r="BH223" i="11"/>
  <c r="BG223" i="11"/>
  <c r="BF223" i="11"/>
  <c r="T223" i="11"/>
  <c r="R223" i="11"/>
  <c r="P223" i="11"/>
  <c r="BI221" i="11"/>
  <c r="BH221" i="11"/>
  <c r="BG221" i="11"/>
  <c r="BF221" i="11"/>
  <c r="T221" i="11"/>
  <c r="R221" i="11"/>
  <c r="P221" i="11"/>
  <c r="BI218" i="11"/>
  <c r="BH218" i="11"/>
  <c r="BG218" i="11"/>
  <c r="BF218" i="11"/>
  <c r="T218" i="11"/>
  <c r="R218" i="11"/>
  <c r="P218" i="11"/>
  <c r="BI215" i="11"/>
  <c r="BH215" i="11"/>
  <c r="BG215" i="11"/>
  <c r="BF215" i="11"/>
  <c r="T215" i="11"/>
  <c r="R215" i="11"/>
  <c r="P215" i="11"/>
  <c r="BI212" i="11"/>
  <c r="BH212" i="11"/>
  <c r="BG212" i="11"/>
  <c r="BF212" i="11"/>
  <c r="T212" i="11"/>
  <c r="R212" i="11"/>
  <c r="P212" i="11"/>
  <c r="BI210" i="11"/>
  <c r="BH210" i="11"/>
  <c r="BG210" i="11"/>
  <c r="BF210" i="11"/>
  <c r="T210" i="11"/>
  <c r="R210" i="11"/>
  <c r="P210" i="11"/>
  <c r="BI208" i="11"/>
  <c r="BH208" i="11"/>
  <c r="BG208" i="11"/>
  <c r="BF208" i="11"/>
  <c r="T208" i="11"/>
  <c r="R208" i="11"/>
  <c r="P208" i="11"/>
  <c r="BI206" i="11"/>
  <c r="BH206" i="11"/>
  <c r="BG206" i="11"/>
  <c r="BF206" i="11"/>
  <c r="T206" i="11"/>
  <c r="R206" i="11"/>
  <c r="P206" i="11"/>
  <c r="BI204" i="11"/>
  <c r="BH204" i="11"/>
  <c r="BG204" i="11"/>
  <c r="BF204" i="11"/>
  <c r="T204" i="11"/>
  <c r="R204" i="11"/>
  <c r="P204" i="11"/>
  <c r="BI202" i="11"/>
  <c r="BH202" i="11"/>
  <c r="BG202" i="11"/>
  <c r="BF202" i="11"/>
  <c r="T202" i="11"/>
  <c r="R202" i="11"/>
  <c r="P202" i="11"/>
  <c r="BI200" i="11"/>
  <c r="BH200" i="11"/>
  <c r="BG200" i="11"/>
  <c r="BF200" i="11"/>
  <c r="T200" i="11"/>
  <c r="R200" i="11"/>
  <c r="P200" i="11"/>
  <c r="BI198" i="11"/>
  <c r="BH198" i="11"/>
  <c r="BG198" i="11"/>
  <c r="BF198" i="11"/>
  <c r="T198" i="11"/>
  <c r="R198" i="11"/>
  <c r="P198" i="11"/>
  <c r="BI196" i="11"/>
  <c r="BH196" i="11"/>
  <c r="BG196" i="11"/>
  <c r="BF196" i="11"/>
  <c r="T196" i="11"/>
  <c r="R196" i="11"/>
  <c r="P196" i="11"/>
  <c r="BI194" i="11"/>
  <c r="BH194" i="11"/>
  <c r="BG194" i="11"/>
  <c r="BF194" i="11"/>
  <c r="T194" i="11"/>
  <c r="R194" i="11"/>
  <c r="P194" i="11"/>
  <c r="BI192" i="11"/>
  <c r="BH192" i="11"/>
  <c r="BG192" i="11"/>
  <c r="BF192" i="11"/>
  <c r="T192" i="11"/>
  <c r="R192" i="11"/>
  <c r="P192" i="11"/>
  <c r="BI190" i="11"/>
  <c r="BH190" i="11"/>
  <c r="BG190" i="11"/>
  <c r="BF190" i="11"/>
  <c r="T190" i="11"/>
  <c r="R190" i="11"/>
  <c r="P190" i="11"/>
  <c r="BI188" i="11"/>
  <c r="BH188" i="11"/>
  <c r="BG188" i="11"/>
  <c r="BF188" i="11"/>
  <c r="T188" i="11"/>
  <c r="R188" i="11"/>
  <c r="P188" i="11"/>
  <c r="BI186" i="11"/>
  <c r="BH186" i="11"/>
  <c r="BG186" i="11"/>
  <c r="BF186" i="11"/>
  <c r="T186" i="11"/>
  <c r="R186" i="11"/>
  <c r="P186" i="11"/>
  <c r="BI184" i="11"/>
  <c r="BH184" i="11"/>
  <c r="BG184" i="11"/>
  <c r="BF184" i="11"/>
  <c r="T184" i="11"/>
  <c r="R184" i="11"/>
  <c r="P184" i="11"/>
  <c r="BI182" i="11"/>
  <c r="BH182" i="11"/>
  <c r="BG182" i="11"/>
  <c r="BF182" i="11"/>
  <c r="T182" i="11"/>
  <c r="R182" i="11"/>
  <c r="P182" i="11"/>
  <c r="BI179" i="11"/>
  <c r="BH179" i="11"/>
  <c r="BG179" i="11"/>
  <c r="BF179" i="11"/>
  <c r="T179" i="11"/>
  <c r="R179" i="11"/>
  <c r="P179" i="11"/>
  <c r="BI177" i="11"/>
  <c r="BH177" i="11"/>
  <c r="BG177" i="11"/>
  <c r="BF177" i="11"/>
  <c r="T177" i="11"/>
  <c r="R177" i="11"/>
  <c r="P177" i="11"/>
  <c r="BI174" i="11"/>
  <c r="BH174" i="11"/>
  <c r="BG174" i="11"/>
  <c r="BF174" i="11"/>
  <c r="T174" i="11"/>
  <c r="R174" i="11"/>
  <c r="P174" i="11"/>
  <c r="BI172" i="11"/>
  <c r="BH172" i="11"/>
  <c r="BG172" i="11"/>
  <c r="BF172" i="11"/>
  <c r="T172" i="11"/>
  <c r="R172" i="11"/>
  <c r="P172" i="11"/>
  <c r="BI170" i="11"/>
  <c r="BH170" i="11"/>
  <c r="BG170" i="11"/>
  <c r="BF170" i="11"/>
  <c r="T170" i="11"/>
  <c r="R170" i="11"/>
  <c r="P170" i="11"/>
  <c r="BI168" i="11"/>
  <c r="BH168" i="11"/>
  <c r="BG168" i="11"/>
  <c r="BF168" i="11"/>
  <c r="T168" i="11"/>
  <c r="R168" i="11"/>
  <c r="P168" i="11"/>
  <c r="BI166" i="11"/>
  <c r="BH166" i="11"/>
  <c r="BG166" i="11"/>
  <c r="BF166" i="11"/>
  <c r="T166" i="11"/>
  <c r="R166" i="11"/>
  <c r="P166" i="11"/>
  <c r="BI164" i="11"/>
  <c r="BH164" i="11"/>
  <c r="BG164" i="11"/>
  <c r="BF164" i="11"/>
  <c r="T164" i="11"/>
  <c r="R164" i="11"/>
  <c r="P164" i="11"/>
  <c r="BI162" i="11"/>
  <c r="BH162" i="11"/>
  <c r="BG162" i="11"/>
  <c r="BF162" i="11"/>
  <c r="T162" i="11"/>
  <c r="R162" i="11"/>
  <c r="P162" i="11"/>
  <c r="BI160" i="11"/>
  <c r="BH160" i="11"/>
  <c r="BG160" i="11"/>
  <c r="BF160" i="11"/>
  <c r="T160" i="11"/>
  <c r="R160" i="11"/>
  <c r="P160" i="11"/>
  <c r="BI158" i="11"/>
  <c r="BH158" i="11"/>
  <c r="BG158" i="11"/>
  <c r="BF158" i="11"/>
  <c r="T158" i="11"/>
  <c r="R158" i="11"/>
  <c r="P158" i="11"/>
  <c r="BI156" i="11"/>
  <c r="BH156" i="11"/>
  <c r="BG156" i="11"/>
  <c r="BF156" i="11"/>
  <c r="T156" i="11"/>
  <c r="R156" i="11"/>
  <c r="P156" i="11"/>
  <c r="BI154" i="11"/>
  <c r="BH154" i="11"/>
  <c r="BG154" i="11"/>
  <c r="BF154" i="11"/>
  <c r="T154" i="11"/>
  <c r="R154" i="11"/>
  <c r="P154" i="11"/>
  <c r="BI152" i="11"/>
  <c r="BH152" i="11"/>
  <c r="BG152" i="11"/>
  <c r="BF152" i="11"/>
  <c r="T152" i="11"/>
  <c r="R152" i="11"/>
  <c r="P152" i="11"/>
  <c r="BI150" i="11"/>
  <c r="BH150" i="11"/>
  <c r="BG150" i="11"/>
  <c r="BF150" i="11"/>
  <c r="T150" i="11"/>
  <c r="R150" i="11"/>
  <c r="P150" i="11"/>
  <c r="BI148" i="11"/>
  <c r="BH148" i="11"/>
  <c r="BG148" i="11"/>
  <c r="BF148" i="11"/>
  <c r="T148" i="11"/>
  <c r="R148" i="11"/>
  <c r="P148" i="11"/>
  <c r="BI146" i="11"/>
  <c r="BH146" i="11"/>
  <c r="BG146" i="11"/>
  <c r="BF146" i="11"/>
  <c r="T146" i="11"/>
  <c r="R146" i="11"/>
  <c r="P146" i="11"/>
  <c r="BI144" i="11"/>
  <c r="BH144" i="11"/>
  <c r="BG144" i="11"/>
  <c r="BF144" i="11"/>
  <c r="T144" i="11"/>
  <c r="R144" i="11"/>
  <c r="P144" i="11"/>
  <c r="BI142" i="11"/>
  <c r="BH142" i="11"/>
  <c r="BG142" i="11"/>
  <c r="BF142" i="11"/>
  <c r="T142" i="11"/>
  <c r="R142" i="11"/>
  <c r="P142" i="11"/>
  <c r="BI139" i="11"/>
  <c r="BH139" i="11"/>
  <c r="BG139" i="11"/>
  <c r="BF139" i="11"/>
  <c r="T139" i="11"/>
  <c r="R139" i="11"/>
  <c r="P139" i="11"/>
  <c r="BI137" i="11"/>
  <c r="BH137" i="11"/>
  <c r="BG137" i="11"/>
  <c r="BF137" i="11"/>
  <c r="T137" i="11"/>
  <c r="R137" i="11"/>
  <c r="P137" i="11"/>
  <c r="BI134" i="11"/>
  <c r="BH134" i="11"/>
  <c r="BG134" i="11"/>
  <c r="BF134" i="11"/>
  <c r="T134" i="11"/>
  <c r="R134" i="11"/>
  <c r="P134" i="11"/>
  <c r="BI132" i="11"/>
  <c r="BH132" i="11"/>
  <c r="BG132" i="11"/>
  <c r="BF132" i="11"/>
  <c r="T132" i="11"/>
  <c r="R132" i="11"/>
  <c r="P132" i="11"/>
  <c r="BI129" i="11"/>
  <c r="BH129" i="11"/>
  <c r="BG129" i="11"/>
  <c r="BF129" i="11"/>
  <c r="T129" i="11"/>
  <c r="R129" i="11"/>
  <c r="P129" i="11"/>
  <c r="BI126" i="11"/>
  <c r="BH126" i="11"/>
  <c r="BG126" i="11"/>
  <c r="BF126" i="11"/>
  <c r="T126" i="11"/>
  <c r="R126" i="11"/>
  <c r="P126" i="11"/>
  <c r="BI123" i="11"/>
  <c r="BH123" i="11"/>
  <c r="BG123" i="11"/>
  <c r="BF123" i="11"/>
  <c r="T123" i="11"/>
  <c r="R123" i="11"/>
  <c r="P123" i="11"/>
  <c r="F115" i="11"/>
  <c r="E113" i="11"/>
  <c r="F91" i="11"/>
  <c r="E89" i="11"/>
  <c r="J26" i="11"/>
  <c r="E26" i="11"/>
  <c r="J118" i="11" s="1"/>
  <c r="J25" i="11"/>
  <c r="J23" i="11"/>
  <c r="E23" i="11"/>
  <c r="J93" i="11" s="1"/>
  <c r="J22" i="11"/>
  <c r="J20" i="11"/>
  <c r="E20" i="11"/>
  <c r="F118" i="11" s="1"/>
  <c r="J19" i="11"/>
  <c r="J17" i="11"/>
  <c r="E17" i="11"/>
  <c r="F93" i="11" s="1"/>
  <c r="J16" i="11"/>
  <c r="J14" i="11"/>
  <c r="J115" i="11" s="1"/>
  <c r="E7" i="11"/>
  <c r="E109" i="11"/>
  <c r="J39" i="10"/>
  <c r="J38" i="10"/>
  <c r="AY105" i="1" s="1"/>
  <c r="J37" i="10"/>
  <c r="AX105" i="1"/>
  <c r="BI140" i="10"/>
  <c r="BH140" i="10"/>
  <c r="BG140" i="10"/>
  <c r="BF140" i="10"/>
  <c r="T140" i="10"/>
  <c r="R140" i="10"/>
  <c r="P140" i="10"/>
  <c r="BI138" i="10"/>
  <c r="BH138" i="10"/>
  <c r="BG138" i="10"/>
  <c r="BF138" i="10"/>
  <c r="T138" i="10"/>
  <c r="R138" i="10"/>
  <c r="P138" i="10"/>
  <c r="BI136" i="10"/>
  <c r="BH136" i="10"/>
  <c r="BG136" i="10"/>
  <c r="BF136" i="10"/>
  <c r="T136" i="10"/>
  <c r="R136" i="10"/>
  <c r="P136" i="10"/>
  <c r="BI132" i="10"/>
  <c r="BH132" i="10"/>
  <c r="BG132" i="10"/>
  <c r="BF132" i="10"/>
  <c r="T132" i="10"/>
  <c r="R132" i="10"/>
  <c r="P132" i="10"/>
  <c r="BI128" i="10"/>
  <c r="BH128" i="10"/>
  <c r="BG128" i="10"/>
  <c r="BF128" i="10"/>
  <c r="T128" i="10"/>
  <c r="R128" i="10"/>
  <c r="P128" i="10"/>
  <c r="BI124" i="10"/>
  <c r="BH124" i="10"/>
  <c r="BG124" i="10"/>
  <c r="BF124" i="10"/>
  <c r="T124" i="10"/>
  <c r="R124" i="10"/>
  <c r="P124" i="10"/>
  <c r="BI121" i="10"/>
  <c r="BH121" i="10"/>
  <c r="BG121" i="10"/>
  <c r="BF121" i="10"/>
  <c r="T121" i="10"/>
  <c r="R121" i="10"/>
  <c r="P121" i="10"/>
  <c r="F114" i="10"/>
  <c r="E112" i="10"/>
  <c r="F91" i="10"/>
  <c r="E89" i="10"/>
  <c r="J26" i="10"/>
  <c r="E26" i="10"/>
  <c r="J94" i="10"/>
  <c r="J25" i="10"/>
  <c r="J23" i="10"/>
  <c r="E23" i="10"/>
  <c r="J116" i="10"/>
  <c r="J22" i="10"/>
  <c r="J20" i="10"/>
  <c r="E20" i="10"/>
  <c r="F117" i="10"/>
  <c r="J19" i="10"/>
  <c r="J17" i="10"/>
  <c r="E17" i="10"/>
  <c r="F116" i="10"/>
  <c r="J16" i="10"/>
  <c r="J14" i="10"/>
  <c r="J91" i="10"/>
  <c r="E7" i="10"/>
  <c r="E85" i="10" s="1"/>
  <c r="J39" i="9"/>
  <c r="J38" i="9"/>
  <c r="AY104" i="1"/>
  <c r="J37" i="9"/>
  <c r="AX104" i="1"/>
  <c r="BI173" i="9"/>
  <c r="BH173" i="9"/>
  <c r="BG173" i="9"/>
  <c r="BF173" i="9"/>
  <c r="T173" i="9"/>
  <c r="R173" i="9"/>
  <c r="P173" i="9"/>
  <c r="BI171" i="9"/>
  <c r="BH171" i="9"/>
  <c r="BG171" i="9"/>
  <c r="BF171" i="9"/>
  <c r="T171" i="9"/>
  <c r="R171" i="9"/>
  <c r="P171" i="9"/>
  <c r="BI168" i="9"/>
  <c r="BH168" i="9"/>
  <c r="BG168" i="9"/>
  <c r="BF168" i="9"/>
  <c r="T168" i="9"/>
  <c r="R168" i="9"/>
  <c r="P168" i="9"/>
  <c r="BI165" i="9"/>
  <c r="BH165" i="9"/>
  <c r="BG165" i="9"/>
  <c r="BF165" i="9"/>
  <c r="T165" i="9"/>
  <c r="R165" i="9"/>
  <c r="P165" i="9"/>
  <c r="BI162" i="9"/>
  <c r="BH162" i="9"/>
  <c r="BG162" i="9"/>
  <c r="BF162" i="9"/>
  <c r="T162" i="9"/>
  <c r="R162" i="9"/>
  <c r="P162" i="9"/>
  <c r="BI160" i="9"/>
  <c r="BH160" i="9"/>
  <c r="BG160" i="9"/>
  <c r="BF160" i="9"/>
  <c r="T160" i="9"/>
  <c r="R160" i="9"/>
  <c r="P160" i="9"/>
  <c r="BI158" i="9"/>
  <c r="BH158" i="9"/>
  <c r="BG158" i="9"/>
  <c r="BF158" i="9"/>
  <c r="T158" i="9"/>
  <c r="R158" i="9"/>
  <c r="P158" i="9"/>
  <c r="BI155" i="9"/>
  <c r="BH155" i="9"/>
  <c r="BG155" i="9"/>
  <c r="BF155" i="9"/>
  <c r="T155" i="9"/>
  <c r="R155" i="9"/>
  <c r="P155" i="9"/>
  <c r="BI152" i="9"/>
  <c r="BH152" i="9"/>
  <c r="BG152" i="9"/>
  <c r="BF152" i="9"/>
  <c r="T152" i="9"/>
  <c r="R152" i="9"/>
  <c r="P152" i="9"/>
  <c r="BI149" i="9"/>
  <c r="BH149" i="9"/>
  <c r="BG149" i="9"/>
  <c r="BF149" i="9"/>
  <c r="T149" i="9"/>
  <c r="R149" i="9"/>
  <c r="P149" i="9"/>
  <c r="BI146" i="9"/>
  <c r="BH146" i="9"/>
  <c r="BG146" i="9"/>
  <c r="BF146" i="9"/>
  <c r="T146" i="9"/>
  <c r="R146" i="9"/>
  <c r="P146" i="9"/>
  <c r="BI143" i="9"/>
  <c r="BH143" i="9"/>
  <c r="BG143" i="9"/>
  <c r="BF143" i="9"/>
  <c r="T143" i="9"/>
  <c r="R143" i="9"/>
  <c r="P143" i="9"/>
  <c r="BI140" i="9"/>
  <c r="BH140" i="9"/>
  <c r="BG140" i="9"/>
  <c r="BF140" i="9"/>
  <c r="T140" i="9"/>
  <c r="R140" i="9"/>
  <c r="P140" i="9"/>
  <c r="BI137" i="9"/>
  <c r="BH137" i="9"/>
  <c r="BG137" i="9"/>
  <c r="BF137" i="9"/>
  <c r="T137" i="9"/>
  <c r="R137" i="9"/>
  <c r="P137" i="9"/>
  <c r="BI134" i="9"/>
  <c r="BH134" i="9"/>
  <c r="BG134" i="9"/>
  <c r="BF134" i="9"/>
  <c r="T134" i="9"/>
  <c r="R134" i="9"/>
  <c r="P134" i="9"/>
  <c r="BI131" i="9"/>
  <c r="BH131" i="9"/>
  <c r="BG131" i="9"/>
  <c r="BF131" i="9"/>
  <c r="T131" i="9"/>
  <c r="R131" i="9"/>
  <c r="P131" i="9"/>
  <c r="BI128" i="9"/>
  <c r="BH128" i="9"/>
  <c r="BG128" i="9"/>
  <c r="BF128" i="9"/>
  <c r="T128" i="9"/>
  <c r="R128" i="9"/>
  <c r="P128" i="9"/>
  <c r="BI125" i="9"/>
  <c r="BH125" i="9"/>
  <c r="BG125" i="9"/>
  <c r="BF125" i="9"/>
  <c r="T125" i="9"/>
  <c r="R125" i="9"/>
  <c r="P125" i="9"/>
  <c r="F116" i="9"/>
  <c r="E114" i="9"/>
  <c r="F91" i="9"/>
  <c r="E89" i="9"/>
  <c r="J26" i="9"/>
  <c r="E26" i="9"/>
  <c r="J119" i="9" s="1"/>
  <c r="J25" i="9"/>
  <c r="J23" i="9"/>
  <c r="E23" i="9"/>
  <c r="J118" i="9" s="1"/>
  <c r="J22" i="9"/>
  <c r="J20" i="9"/>
  <c r="E20" i="9"/>
  <c r="F119" i="9" s="1"/>
  <c r="J19" i="9"/>
  <c r="J17" i="9"/>
  <c r="E17" i="9"/>
  <c r="F93" i="9" s="1"/>
  <c r="J16" i="9"/>
  <c r="J14" i="9"/>
  <c r="J116" i="9"/>
  <c r="E7" i="9"/>
  <c r="E85" i="9"/>
  <c r="J39" i="8"/>
  <c r="J38" i="8"/>
  <c r="AY103" i="1" s="1"/>
  <c r="J37" i="8"/>
  <c r="AX103" i="1" s="1"/>
  <c r="BI313" i="8"/>
  <c r="BH313" i="8"/>
  <c r="BG313" i="8"/>
  <c r="BF313" i="8"/>
  <c r="T313" i="8"/>
  <c r="R313" i="8"/>
  <c r="P313" i="8"/>
  <c r="BI310" i="8"/>
  <c r="BH310" i="8"/>
  <c r="BG310" i="8"/>
  <c r="BF310" i="8"/>
  <c r="T310" i="8"/>
  <c r="R310" i="8"/>
  <c r="P310" i="8"/>
  <c r="BI307" i="8"/>
  <c r="BH307" i="8"/>
  <c r="BG307" i="8"/>
  <c r="BF307" i="8"/>
  <c r="T307" i="8"/>
  <c r="T306" i="8" s="1"/>
  <c r="R307" i="8"/>
  <c r="R306" i="8"/>
  <c r="P307" i="8"/>
  <c r="P306" i="8" s="1"/>
  <c r="BI303" i="8"/>
  <c r="BH303" i="8"/>
  <c r="BG303" i="8"/>
  <c r="BF303" i="8"/>
  <c r="T303" i="8"/>
  <c r="T302" i="8"/>
  <c r="R303" i="8"/>
  <c r="R302" i="8" s="1"/>
  <c r="P303" i="8"/>
  <c r="P302" i="8"/>
  <c r="BI299" i="8"/>
  <c r="BH299" i="8"/>
  <c r="BG299" i="8"/>
  <c r="BF299" i="8"/>
  <c r="T299" i="8"/>
  <c r="R299" i="8"/>
  <c r="P299" i="8"/>
  <c r="BI296" i="8"/>
  <c r="BH296" i="8"/>
  <c r="BG296" i="8"/>
  <c r="BF296" i="8"/>
  <c r="T296" i="8"/>
  <c r="R296" i="8"/>
  <c r="P296" i="8"/>
  <c r="BI293" i="8"/>
  <c r="BH293" i="8"/>
  <c r="BG293" i="8"/>
  <c r="BF293" i="8"/>
  <c r="T293" i="8"/>
  <c r="R293" i="8"/>
  <c r="P293" i="8"/>
  <c r="BI291" i="8"/>
  <c r="BH291" i="8"/>
  <c r="BG291" i="8"/>
  <c r="BF291" i="8"/>
  <c r="T291" i="8"/>
  <c r="R291" i="8"/>
  <c r="P291" i="8"/>
  <c r="BI289" i="8"/>
  <c r="BH289" i="8"/>
  <c r="BG289" i="8"/>
  <c r="BF289" i="8"/>
  <c r="T289" i="8"/>
  <c r="R289" i="8"/>
  <c r="P289" i="8"/>
  <c r="BI286" i="8"/>
  <c r="BH286" i="8"/>
  <c r="BG286" i="8"/>
  <c r="BF286" i="8"/>
  <c r="T286" i="8"/>
  <c r="R286" i="8"/>
  <c r="P286" i="8"/>
  <c r="BI283" i="8"/>
  <c r="BH283" i="8"/>
  <c r="BG283" i="8"/>
  <c r="BF283" i="8"/>
  <c r="T283" i="8"/>
  <c r="R283" i="8"/>
  <c r="P283" i="8"/>
  <c r="BI281" i="8"/>
  <c r="BH281" i="8"/>
  <c r="BG281" i="8"/>
  <c r="BF281" i="8"/>
  <c r="T281" i="8"/>
  <c r="R281" i="8"/>
  <c r="P281" i="8"/>
  <c r="BI279" i="8"/>
  <c r="BH279" i="8"/>
  <c r="BG279" i="8"/>
  <c r="BF279" i="8"/>
  <c r="T279" i="8"/>
  <c r="R279" i="8"/>
  <c r="P279" i="8"/>
  <c r="BI276" i="8"/>
  <c r="BH276" i="8"/>
  <c r="BG276" i="8"/>
  <c r="BF276" i="8"/>
  <c r="T276" i="8"/>
  <c r="R276" i="8"/>
  <c r="P276" i="8"/>
  <c r="BI274" i="8"/>
  <c r="BH274" i="8"/>
  <c r="BG274" i="8"/>
  <c r="BF274" i="8"/>
  <c r="T274" i="8"/>
  <c r="R274" i="8"/>
  <c r="P274" i="8"/>
  <c r="BI272" i="8"/>
  <c r="BH272" i="8"/>
  <c r="BG272" i="8"/>
  <c r="BF272" i="8"/>
  <c r="T272" i="8"/>
  <c r="R272" i="8"/>
  <c r="P272" i="8"/>
  <c r="BI267" i="8"/>
  <c r="BH267" i="8"/>
  <c r="BG267" i="8"/>
  <c r="BF267" i="8"/>
  <c r="T267" i="8"/>
  <c r="T266" i="8" s="1"/>
  <c r="R267" i="8"/>
  <c r="R266" i="8" s="1"/>
  <c r="P267" i="8"/>
  <c r="P266" i="8" s="1"/>
  <c r="BI263" i="8"/>
  <c r="BH263" i="8"/>
  <c r="BG263" i="8"/>
  <c r="BF263" i="8"/>
  <c r="T263" i="8"/>
  <c r="R263" i="8"/>
  <c r="P263" i="8"/>
  <c r="BI260" i="8"/>
  <c r="BH260" i="8"/>
  <c r="BG260" i="8"/>
  <c r="BF260" i="8"/>
  <c r="T260" i="8"/>
  <c r="R260" i="8"/>
  <c r="P260" i="8"/>
  <c r="BI257" i="8"/>
  <c r="BH257" i="8"/>
  <c r="BG257" i="8"/>
  <c r="BF257" i="8"/>
  <c r="T257" i="8"/>
  <c r="R257" i="8"/>
  <c r="P257" i="8"/>
  <c r="BI254" i="8"/>
  <c r="BH254" i="8"/>
  <c r="BG254" i="8"/>
  <c r="BF254" i="8"/>
  <c r="T254" i="8"/>
  <c r="R254" i="8"/>
  <c r="P254" i="8"/>
  <c r="BI250" i="8"/>
  <c r="BH250" i="8"/>
  <c r="BG250" i="8"/>
  <c r="BF250" i="8"/>
  <c r="T250" i="8"/>
  <c r="R250" i="8"/>
  <c r="P250" i="8"/>
  <c r="BI248" i="8"/>
  <c r="BH248" i="8"/>
  <c r="BG248" i="8"/>
  <c r="BF248" i="8"/>
  <c r="T248" i="8"/>
  <c r="R248" i="8"/>
  <c r="P248" i="8"/>
  <c r="BI246" i="8"/>
  <c r="BH246" i="8"/>
  <c r="BG246" i="8"/>
  <c r="BF246" i="8"/>
  <c r="T246" i="8"/>
  <c r="R246" i="8"/>
  <c r="P246" i="8"/>
  <c r="BI244" i="8"/>
  <c r="BH244" i="8"/>
  <c r="BG244" i="8"/>
  <c r="BF244" i="8"/>
  <c r="T244" i="8"/>
  <c r="R244" i="8"/>
  <c r="P244" i="8"/>
  <c r="BI242" i="8"/>
  <c r="BH242" i="8"/>
  <c r="BG242" i="8"/>
  <c r="BF242" i="8"/>
  <c r="T242" i="8"/>
  <c r="R242" i="8"/>
  <c r="P242" i="8"/>
  <c r="BI240" i="8"/>
  <c r="BH240" i="8"/>
  <c r="BG240" i="8"/>
  <c r="BF240" i="8"/>
  <c r="T240" i="8"/>
  <c r="R240" i="8"/>
  <c r="P240" i="8"/>
  <c r="BI238" i="8"/>
  <c r="BH238" i="8"/>
  <c r="BG238" i="8"/>
  <c r="BF238" i="8"/>
  <c r="T238" i="8"/>
  <c r="R238" i="8"/>
  <c r="P238" i="8"/>
  <c r="BI235" i="8"/>
  <c r="BH235" i="8"/>
  <c r="BG235" i="8"/>
  <c r="BF235" i="8"/>
  <c r="T235" i="8"/>
  <c r="R235" i="8"/>
  <c r="P235" i="8"/>
  <c r="BI232" i="8"/>
  <c r="BH232" i="8"/>
  <c r="BG232" i="8"/>
  <c r="BF232" i="8"/>
  <c r="T232" i="8"/>
  <c r="R232" i="8"/>
  <c r="P232" i="8"/>
  <c r="BI230" i="8"/>
  <c r="BH230" i="8"/>
  <c r="BG230" i="8"/>
  <c r="BF230" i="8"/>
  <c r="T230" i="8"/>
  <c r="R230" i="8"/>
  <c r="P230" i="8"/>
  <c r="BI227" i="8"/>
  <c r="BH227" i="8"/>
  <c r="BG227" i="8"/>
  <c r="BF227" i="8"/>
  <c r="T227" i="8"/>
  <c r="R227" i="8"/>
  <c r="P227" i="8"/>
  <c r="BI224" i="8"/>
  <c r="BH224" i="8"/>
  <c r="BG224" i="8"/>
  <c r="BF224" i="8"/>
  <c r="T224" i="8"/>
  <c r="R224" i="8"/>
  <c r="P224" i="8"/>
  <c r="BI220" i="8"/>
  <c r="BH220" i="8"/>
  <c r="BG220" i="8"/>
  <c r="BF220" i="8"/>
  <c r="T220" i="8"/>
  <c r="R220" i="8"/>
  <c r="P220" i="8"/>
  <c r="BI218" i="8"/>
  <c r="BH218" i="8"/>
  <c r="BG218" i="8"/>
  <c r="BF218" i="8"/>
  <c r="T218" i="8"/>
  <c r="R218" i="8"/>
  <c r="P218" i="8"/>
  <c r="BI215" i="8"/>
  <c r="BH215" i="8"/>
  <c r="BG215" i="8"/>
  <c r="BF215" i="8"/>
  <c r="T215" i="8"/>
  <c r="R215" i="8"/>
  <c r="P215" i="8"/>
  <c r="BI213" i="8"/>
  <c r="BH213" i="8"/>
  <c r="BG213" i="8"/>
  <c r="BF213" i="8"/>
  <c r="T213" i="8"/>
  <c r="R213" i="8"/>
  <c r="P213" i="8"/>
  <c r="BI210" i="8"/>
  <c r="BH210" i="8"/>
  <c r="BG210" i="8"/>
  <c r="BF210" i="8"/>
  <c r="T210" i="8"/>
  <c r="R210" i="8"/>
  <c r="P210" i="8"/>
  <c r="BI207" i="8"/>
  <c r="BH207" i="8"/>
  <c r="BG207" i="8"/>
  <c r="BF207" i="8"/>
  <c r="T207" i="8"/>
  <c r="R207" i="8"/>
  <c r="P207" i="8"/>
  <c r="BI205" i="8"/>
  <c r="BH205" i="8"/>
  <c r="BG205" i="8"/>
  <c r="BF205" i="8"/>
  <c r="T205" i="8"/>
  <c r="R205" i="8"/>
  <c r="P205" i="8"/>
  <c r="BI202" i="8"/>
  <c r="BH202" i="8"/>
  <c r="BG202" i="8"/>
  <c r="BF202" i="8"/>
  <c r="T202" i="8"/>
  <c r="R202" i="8"/>
  <c r="P202" i="8"/>
  <c r="BI200" i="8"/>
  <c r="BH200" i="8"/>
  <c r="BG200" i="8"/>
  <c r="BF200" i="8"/>
  <c r="T200" i="8"/>
  <c r="R200" i="8"/>
  <c r="P200" i="8"/>
  <c r="BI198" i="8"/>
  <c r="BH198" i="8"/>
  <c r="BG198" i="8"/>
  <c r="BF198" i="8"/>
  <c r="T198" i="8"/>
  <c r="R198" i="8"/>
  <c r="P198" i="8"/>
  <c r="BI195" i="8"/>
  <c r="BH195" i="8"/>
  <c r="BG195" i="8"/>
  <c r="BF195" i="8"/>
  <c r="T195" i="8"/>
  <c r="R195" i="8"/>
  <c r="P195" i="8"/>
  <c r="BI192" i="8"/>
  <c r="BH192" i="8"/>
  <c r="BG192" i="8"/>
  <c r="BF192" i="8"/>
  <c r="T192" i="8"/>
  <c r="R192" i="8"/>
  <c r="P192" i="8"/>
  <c r="BI189" i="8"/>
  <c r="BH189" i="8"/>
  <c r="BG189" i="8"/>
  <c r="BF189" i="8"/>
  <c r="T189" i="8"/>
  <c r="R189" i="8"/>
  <c r="P189" i="8"/>
  <c r="BI186" i="8"/>
  <c r="BH186" i="8"/>
  <c r="BG186" i="8"/>
  <c r="BF186" i="8"/>
  <c r="T186" i="8"/>
  <c r="R186" i="8"/>
  <c r="P186" i="8"/>
  <c r="BI183" i="8"/>
  <c r="BH183" i="8"/>
  <c r="BG183" i="8"/>
  <c r="BF183" i="8"/>
  <c r="T183" i="8"/>
  <c r="R183" i="8"/>
  <c r="P183" i="8"/>
  <c r="BI180" i="8"/>
  <c r="BH180" i="8"/>
  <c r="BG180" i="8"/>
  <c r="BF180" i="8"/>
  <c r="T180" i="8"/>
  <c r="R180" i="8"/>
  <c r="P180" i="8"/>
  <c r="BI177" i="8"/>
  <c r="BH177" i="8"/>
  <c r="BG177" i="8"/>
  <c r="BF177" i="8"/>
  <c r="T177" i="8"/>
  <c r="R177" i="8"/>
  <c r="P177" i="8"/>
  <c r="BI175" i="8"/>
  <c r="BH175" i="8"/>
  <c r="BG175" i="8"/>
  <c r="BF175" i="8"/>
  <c r="T175" i="8"/>
  <c r="R175" i="8"/>
  <c r="P175" i="8"/>
  <c r="BI173" i="8"/>
  <c r="BH173" i="8"/>
  <c r="BG173" i="8"/>
  <c r="BF173" i="8"/>
  <c r="T173" i="8"/>
  <c r="R173" i="8"/>
  <c r="P173" i="8"/>
  <c r="BI170" i="8"/>
  <c r="BH170" i="8"/>
  <c r="BG170" i="8"/>
  <c r="BF170" i="8"/>
  <c r="T170" i="8"/>
  <c r="R170" i="8"/>
  <c r="P170" i="8"/>
  <c r="BI168" i="8"/>
  <c r="BH168" i="8"/>
  <c r="BG168" i="8"/>
  <c r="BF168" i="8"/>
  <c r="T168" i="8"/>
  <c r="R168" i="8"/>
  <c r="P168" i="8"/>
  <c r="BI166" i="8"/>
  <c r="BH166" i="8"/>
  <c r="BG166" i="8"/>
  <c r="BF166" i="8"/>
  <c r="T166" i="8"/>
  <c r="R166" i="8"/>
  <c r="P166" i="8"/>
  <c r="BI163" i="8"/>
  <c r="BH163" i="8"/>
  <c r="BG163" i="8"/>
  <c r="BF163" i="8"/>
  <c r="T163" i="8"/>
  <c r="R163" i="8"/>
  <c r="P163" i="8"/>
  <c r="BI160" i="8"/>
  <c r="BH160" i="8"/>
  <c r="BG160" i="8"/>
  <c r="BF160" i="8"/>
  <c r="T160" i="8"/>
  <c r="R160" i="8"/>
  <c r="P160" i="8"/>
  <c r="BI157" i="8"/>
  <c r="BH157" i="8"/>
  <c r="BG157" i="8"/>
  <c r="BF157" i="8"/>
  <c r="T157" i="8"/>
  <c r="R157" i="8"/>
  <c r="P157" i="8"/>
  <c r="BI154" i="8"/>
  <c r="BH154" i="8"/>
  <c r="BG154" i="8"/>
  <c r="BF154" i="8"/>
  <c r="T154" i="8"/>
  <c r="T153" i="8"/>
  <c r="R154" i="8"/>
  <c r="R153" i="8"/>
  <c r="P154" i="8"/>
  <c r="P153" i="8"/>
  <c r="BI150" i="8"/>
  <c r="BH150" i="8"/>
  <c r="BG150" i="8"/>
  <c r="BF150" i="8"/>
  <c r="T150" i="8"/>
  <c r="R150" i="8"/>
  <c r="P150" i="8"/>
  <c r="BI148" i="8"/>
  <c r="BH148" i="8"/>
  <c r="BG148" i="8"/>
  <c r="BF148" i="8"/>
  <c r="T148" i="8"/>
  <c r="R148" i="8"/>
  <c r="P148" i="8"/>
  <c r="BI146" i="8"/>
  <c r="BH146" i="8"/>
  <c r="BG146" i="8"/>
  <c r="BF146" i="8"/>
  <c r="T146" i="8"/>
  <c r="R146" i="8"/>
  <c r="P146" i="8"/>
  <c r="BI143" i="8"/>
  <c r="BH143" i="8"/>
  <c r="BG143" i="8"/>
  <c r="BF143" i="8"/>
  <c r="T143" i="8"/>
  <c r="R143" i="8"/>
  <c r="P143" i="8"/>
  <c r="BI141" i="8"/>
  <c r="BH141" i="8"/>
  <c r="BG141" i="8"/>
  <c r="BF141" i="8"/>
  <c r="T141" i="8"/>
  <c r="R141" i="8"/>
  <c r="P141" i="8"/>
  <c r="BI139" i="8"/>
  <c r="BH139" i="8"/>
  <c r="BG139" i="8"/>
  <c r="BF139" i="8"/>
  <c r="T139" i="8"/>
  <c r="R139" i="8"/>
  <c r="P139" i="8"/>
  <c r="BI137" i="8"/>
  <c r="BH137" i="8"/>
  <c r="BG137" i="8"/>
  <c r="BF137" i="8"/>
  <c r="T137" i="8"/>
  <c r="R137" i="8"/>
  <c r="P137" i="8"/>
  <c r="F128" i="8"/>
  <c r="E126" i="8"/>
  <c r="F91" i="8"/>
  <c r="E89" i="8"/>
  <c r="J26" i="8"/>
  <c r="E26" i="8"/>
  <c r="J94" i="8" s="1"/>
  <c r="J25" i="8"/>
  <c r="J23" i="8"/>
  <c r="E23" i="8"/>
  <c r="J130" i="8" s="1"/>
  <c r="J22" i="8"/>
  <c r="J20" i="8"/>
  <c r="E20" i="8"/>
  <c r="F131" i="8" s="1"/>
  <c r="J19" i="8"/>
  <c r="J17" i="8"/>
  <c r="E17" i="8"/>
  <c r="F130" i="8" s="1"/>
  <c r="J16" i="8"/>
  <c r="J14" i="8"/>
  <c r="J91" i="8" s="1"/>
  <c r="E7" i="8"/>
  <c r="E122" i="8"/>
  <c r="J39" i="7"/>
  <c r="J38" i="7"/>
  <c r="AY102" i="1" s="1"/>
  <c r="J37" i="7"/>
  <c r="AX102" i="1"/>
  <c r="BI165" i="7"/>
  <c r="BH165" i="7"/>
  <c r="BG165" i="7"/>
  <c r="BF165" i="7"/>
  <c r="T165" i="7"/>
  <c r="R165" i="7"/>
  <c r="P165" i="7"/>
  <c r="BI163" i="7"/>
  <c r="BH163" i="7"/>
  <c r="BG163" i="7"/>
  <c r="BF163" i="7"/>
  <c r="T163" i="7"/>
  <c r="R163" i="7"/>
  <c r="P163" i="7"/>
  <c r="BI161" i="7"/>
  <c r="BH161" i="7"/>
  <c r="BG161" i="7"/>
  <c r="BF161" i="7"/>
  <c r="T161" i="7"/>
  <c r="R161" i="7"/>
  <c r="P161" i="7"/>
  <c r="BI159" i="7"/>
  <c r="BH159" i="7"/>
  <c r="BG159" i="7"/>
  <c r="BF159" i="7"/>
  <c r="T159" i="7"/>
  <c r="R159" i="7"/>
  <c r="P159" i="7"/>
  <c r="BI157" i="7"/>
  <c r="BH157" i="7"/>
  <c r="BG157" i="7"/>
  <c r="BF157" i="7"/>
  <c r="T157" i="7"/>
  <c r="R157" i="7"/>
  <c r="P157" i="7"/>
  <c r="BI155" i="7"/>
  <c r="BH155" i="7"/>
  <c r="BG155" i="7"/>
  <c r="BF155" i="7"/>
  <c r="T155" i="7"/>
  <c r="R155" i="7"/>
  <c r="P155" i="7"/>
  <c r="BI153" i="7"/>
  <c r="BH153" i="7"/>
  <c r="BG153" i="7"/>
  <c r="BF153" i="7"/>
  <c r="T153" i="7"/>
  <c r="R153" i="7"/>
  <c r="P153" i="7"/>
  <c r="BI151" i="7"/>
  <c r="BH151" i="7"/>
  <c r="BG151" i="7"/>
  <c r="BF151" i="7"/>
  <c r="T151" i="7"/>
  <c r="R151" i="7"/>
  <c r="P151" i="7"/>
  <c r="BI149" i="7"/>
  <c r="BH149" i="7"/>
  <c r="BG149" i="7"/>
  <c r="BF149" i="7"/>
  <c r="T149" i="7"/>
  <c r="R149" i="7"/>
  <c r="P149" i="7"/>
  <c r="BI147" i="7"/>
  <c r="BH147" i="7"/>
  <c r="BG147" i="7"/>
  <c r="BF147" i="7"/>
  <c r="T147" i="7"/>
  <c r="R147" i="7"/>
  <c r="P147" i="7"/>
  <c r="BI145" i="7"/>
  <c r="BH145" i="7"/>
  <c r="BG145" i="7"/>
  <c r="BF145" i="7"/>
  <c r="T145" i="7"/>
  <c r="R145" i="7"/>
  <c r="P145" i="7"/>
  <c r="BI143" i="7"/>
  <c r="BH143" i="7"/>
  <c r="BG143" i="7"/>
  <c r="BF143" i="7"/>
  <c r="T143" i="7"/>
  <c r="R143" i="7"/>
  <c r="P143" i="7"/>
  <c r="BI141" i="7"/>
  <c r="BH141" i="7"/>
  <c r="BG141" i="7"/>
  <c r="BF141" i="7"/>
  <c r="T141" i="7"/>
  <c r="R141" i="7"/>
  <c r="P141" i="7"/>
  <c r="BI139" i="7"/>
  <c r="BH139" i="7"/>
  <c r="BG139" i="7"/>
  <c r="BF139" i="7"/>
  <c r="T139" i="7"/>
  <c r="R139" i="7"/>
  <c r="P139" i="7"/>
  <c r="BI137" i="7"/>
  <c r="BH137" i="7"/>
  <c r="BG137" i="7"/>
  <c r="BF137" i="7"/>
  <c r="T137" i="7"/>
  <c r="R137" i="7"/>
  <c r="P137" i="7"/>
  <c r="BI135" i="7"/>
  <c r="BH135" i="7"/>
  <c r="BG135" i="7"/>
  <c r="BF135" i="7"/>
  <c r="T135" i="7"/>
  <c r="R135" i="7"/>
  <c r="P135" i="7"/>
  <c r="BI133" i="7"/>
  <c r="BH133" i="7"/>
  <c r="BG133" i="7"/>
  <c r="BF133" i="7"/>
  <c r="T133" i="7"/>
  <c r="R133" i="7"/>
  <c r="P133" i="7"/>
  <c r="BI131" i="7"/>
  <c r="BH131" i="7"/>
  <c r="BG131" i="7"/>
  <c r="BF131" i="7"/>
  <c r="T131" i="7"/>
  <c r="R131" i="7"/>
  <c r="P131" i="7"/>
  <c r="BI129" i="7"/>
  <c r="BH129" i="7"/>
  <c r="BG129" i="7"/>
  <c r="BF129" i="7"/>
  <c r="T129" i="7"/>
  <c r="R129" i="7"/>
  <c r="P129" i="7"/>
  <c r="BI127" i="7"/>
  <c r="BH127" i="7"/>
  <c r="BG127" i="7"/>
  <c r="BF127" i="7"/>
  <c r="T127" i="7"/>
  <c r="R127" i="7"/>
  <c r="P127" i="7"/>
  <c r="BI125" i="7"/>
  <c r="BH125" i="7"/>
  <c r="BG125" i="7"/>
  <c r="BF125" i="7"/>
  <c r="T125" i="7"/>
  <c r="R125" i="7"/>
  <c r="P125" i="7"/>
  <c r="BI123" i="7"/>
  <c r="BH123" i="7"/>
  <c r="BG123" i="7"/>
  <c r="BF123" i="7"/>
  <c r="T123" i="7"/>
  <c r="R123" i="7"/>
  <c r="P123" i="7"/>
  <c r="F115" i="7"/>
  <c r="E113" i="7"/>
  <c r="F91" i="7"/>
  <c r="E89" i="7"/>
  <c r="J26" i="7"/>
  <c r="E26" i="7"/>
  <c r="J94" i="7" s="1"/>
  <c r="J25" i="7"/>
  <c r="J23" i="7"/>
  <c r="E23" i="7"/>
  <c r="J93" i="7" s="1"/>
  <c r="J22" i="7"/>
  <c r="J20" i="7"/>
  <c r="E20" i="7"/>
  <c r="F118" i="7" s="1"/>
  <c r="J19" i="7"/>
  <c r="J17" i="7"/>
  <c r="E17" i="7"/>
  <c r="F93" i="7" s="1"/>
  <c r="J16" i="7"/>
  <c r="J14" i="7"/>
  <c r="J115" i="7"/>
  <c r="E7" i="7"/>
  <c r="E85" i="7"/>
  <c r="J41" i="6"/>
  <c r="J40" i="6"/>
  <c r="AY101" i="1" s="1"/>
  <c r="J39" i="6"/>
  <c r="AX101" i="1"/>
  <c r="BI163" i="6"/>
  <c r="BH163" i="6"/>
  <c r="BG163" i="6"/>
  <c r="BF163" i="6"/>
  <c r="T163" i="6"/>
  <c r="R163" i="6"/>
  <c r="P163" i="6"/>
  <c r="BI160" i="6"/>
  <c r="BH160" i="6"/>
  <c r="BG160" i="6"/>
  <c r="BF160" i="6"/>
  <c r="T160" i="6"/>
  <c r="R160" i="6"/>
  <c r="P160" i="6"/>
  <c r="BI157" i="6"/>
  <c r="BH157" i="6"/>
  <c r="BG157" i="6"/>
  <c r="BF157" i="6"/>
  <c r="T157" i="6"/>
  <c r="R157" i="6"/>
  <c r="P157" i="6"/>
  <c r="BI154" i="6"/>
  <c r="BH154" i="6"/>
  <c r="BG154" i="6"/>
  <c r="BF154" i="6"/>
  <c r="T154" i="6"/>
  <c r="R154" i="6"/>
  <c r="P154" i="6"/>
  <c r="BI151" i="6"/>
  <c r="BH151" i="6"/>
  <c r="BG151" i="6"/>
  <c r="BF151" i="6"/>
  <c r="T151" i="6"/>
  <c r="R151" i="6"/>
  <c r="P151" i="6"/>
  <c r="BI148" i="6"/>
  <c r="BH148" i="6"/>
  <c r="BG148" i="6"/>
  <c r="BF148" i="6"/>
  <c r="T148" i="6"/>
  <c r="R148" i="6"/>
  <c r="P148" i="6"/>
  <c r="BI145" i="6"/>
  <c r="BH145" i="6"/>
  <c r="BG145" i="6"/>
  <c r="BF145" i="6"/>
  <c r="T145" i="6"/>
  <c r="R145" i="6"/>
  <c r="P145" i="6"/>
  <c r="BI142" i="6"/>
  <c r="BH142" i="6"/>
  <c r="BG142" i="6"/>
  <c r="BF142" i="6"/>
  <c r="T142" i="6"/>
  <c r="R142" i="6"/>
  <c r="P142" i="6"/>
  <c r="BI139" i="6"/>
  <c r="BH139" i="6"/>
  <c r="BG139" i="6"/>
  <c r="BF139" i="6"/>
  <c r="T139" i="6"/>
  <c r="R139" i="6"/>
  <c r="P139" i="6"/>
  <c r="BI136" i="6"/>
  <c r="BH136" i="6"/>
  <c r="BG136" i="6"/>
  <c r="BF136" i="6"/>
  <c r="T136" i="6"/>
  <c r="R136" i="6"/>
  <c r="P136" i="6"/>
  <c r="BI133" i="6"/>
  <c r="BH133" i="6"/>
  <c r="BG133" i="6"/>
  <c r="BF133" i="6"/>
  <c r="T133" i="6"/>
  <c r="R133" i="6"/>
  <c r="P133" i="6"/>
  <c r="BI130" i="6"/>
  <c r="BH130" i="6"/>
  <c r="BG130" i="6"/>
  <c r="BF130" i="6"/>
  <c r="T130" i="6"/>
  <c r="R130" i="6"/>
  <c r="P130" i="6"/>
  <c r="BI127" i="6"/>
  <c r="BH127" i="6"/>
  <c r="BG127" i="6"/>
  <c r="BF127" i="6"/>
  <c r="T127" i="6"/>
  <c r="R127" i="6"/>
  <c r="P127" i="6"/>
  <c r="F119" i="6"/>
  <c r="E117" i="6"/>
  <c r="F93" i="6"/>
  <c r="E91" i="6"/>
  <c r="J28" i="6"/>
  <c r="E28" i="6"/>
  <c r="J122" i="6" s="1"/>
  <c r="J27" i="6"/>
  <c r="J25" i="6"/>
  <c r="E25" i="6"/>
  <c r="J95" i="6" s="1"/>
  <c r="J24" i="6"/>
  <c r="J22" i="6"/>
  <c r="E22" i="6"/>
  <c r="F122" i="6" s="1"/>
  <c r="J21" i="6"/>
  <c r="J19" i="6"/>
  <c r="E19" i="6"/>
  <c r="F121" i="6" s="1"/>
  <c r="J18" i="6"/>
  <c r="J16" i="6"/>
  <c r="J93" i="6"/>
  <c r="E7" i="6"/>
  <c r="E111" i="6"/>
  <c r="J41" i="5"/>
  <c r="J40" i="5"/>
  <c r="AY100" i="1" s="1"/>
  <c r="J39" i="5"/>
  <c r="AX100" i="1" s="1"/>
  <c r="BI160" i="5"/>
  <c r="BH160" i="5"/>
  <c r="BG160" i="5"/>
  <c r="BF160" i="5"/>
  <c r="T160" i="5"/>
  <c r="R160" i="5"/>
  <c r="P160" i="5"/>
  <c r="BI157" i="5"/>
  <c r="BH157" i="5"/>
  <c r="BG157" i="5"/>
  <c r="BF157" i="5"/>
  <c r="T157" i="5"/>
  <c r="R157" i="5"/>
  <c r="P157" i="5"/>
  <c r="BI154" i="5"/>
  <c r="BH154" i="5"/>
  <c r="BG154" i="5"/>
  <c r="BF154" i="5"/>
  <c r="T154" i="5"/>
  <c r="R154" i="5"/>
  <c r="P154" i="5"/>
  <c r="BI151" i="5"/>
  <c r="BH151" i="5"/>
  <c r="BG151" i="5"/>
  <c r="BF151" i="5"/>
  <c r="T151" i="5"/>
  <c r="R151" i="5"/>
  <c r="P151" i="5"/>
  <c r="BI148" i="5"/>
  <c r="BH148" i="5"/>
  <c r="BG148" i="5"/>
  <c r="BF148" i="5"/>
  <c r="T148" i="5"/>
  <c r="R148" i="5"/>
  <c r="P148" i="5"/>
  <c r="BI145" i="5"/>
  <c r="BH145" i="5"/>
  <c r="BG145" i="5"/>
  <c r="BF145" i="5"/>
  <c r="T145" i="5"/>
  <c r="R145" i="5"/>
  <c r="P145" i="5"/>
  <c r="BI142" i="5"/>
  <c r="BH142" i="5"/>
  <c r="BG142" i="5"/>
  <c r="BF142" i="5"/>
  <c r="T142" i="5"/>
  <c r="R142" i="5"/>
  <c r="P142" i="5"/>
  <c r="BI139" i="5"/>
  <c r="BH139" i="5"/>
  <c r="BG139" i="5"/>
  <c r="BF139" i="5"/>
  <c r="T139" i="5"/>
  <c r="R139" i="5"/>
  <c r="P139" i="5"/>
  <c r="BI136" i="5"/>
  <c r="BH136" i="5"/>
  <c r="BG136" i="5"/>
  <c r="BF136" i="5"/>
  <c r="T136" i="5"/>
  <c r="R136" i="5"/>
  <c r="P136" i="5"/>
  <c r="BI133" i="5"/>
  <c r="BH133" i="5"/>
  <c r="BG133" i="5"/>
  <c r="BF133" i="5"/>
  <c r="T133" i="5"/>
  <c r="R133" i="5"/>
  <c r="P133" i="5"/>
  <c r="BI130" i="5"/>
  <c r="BH130" i="5"/>
  <c r="BG130" i="5"/>
  <c r="BF130" i="5"/>
  <c r="T130" i="5"/>
  <c r="R130" i="5"/>
  <c r="P130" i="5"/>
  <c r="BI127" i="5"/>
  <c r="BH127" i="5"/>
  <c r="BG127" i="5"/>
  <c r="BF127" i="5"/>
  <c r="T127" i="5"/>
  <c r="R127" i="5"/>
  <c r="P127" i="5"/>
  <c r="F119" i="5"/>
  <c r="E117" i="5"/>
  <c r="F93" i="5"/>
  <c r="E91" i="5"/>
  <c r="J28" i="5"/>
  <c r="E28" i="5"/>
  <c r="J96" i="5" s="1"/>
  <c r="J27" i="5"/>
  <c r="J25" i="5"/>
  <c r="E25" i="5"/>
  <c r="J121" i="5" s="1"/>
  <c r="J24" i="5"/>
  <c r="J22" i="5"/>
  <c r="E22" i="5"/>
  <c r="F122" i="5" s="1"/>
  <c r="J21" i="5"/>
  <c r="J19" i="5"/>
  <c r="E19" i="5"/>
  <c r="F95" i="5" s="1"/>
  <c r="J18" i="5"/>
  <c r="J16" i="5"/>
  <c r="J119" i="5" s="1"/>
  <c r="E7" i="5"/>
  <c r="E111" i="5"/>
  <c r="J41" i="4"/>
  <c r="J40" i="4"/>
  <c r="AY99" i="1" s="1"/>
  <c r="J39" i="4"/>
  <c r="AX99" i="1"/>
  <c r="BI127" i="4"/>
  <c r="BH127" i="4"/>
  <c r="BG127" i="4"/>
  <c r="BF127" i="4"/>
  <c r="J38" i="4" s="1"/>
  <c r="AW99" i="1" s="1"/>
  <c r="T127" i="4"/>
  <c r="T126" i="4" s="1"/>
  <c r="T125" i="4" s="1"/>
  <c r="R127" i="4"/>
  <c r="R126" i="4" s="1"/>
  <c r="R125" i="4" s="1"/>
  <c r="P127" i="4"/>
  <c r="P126" i="4"/>
  <c r="P125" i="4" s="1"/>
  <c r="AU99" i="1" s="1"/>
  <c r="F119" i="4"/>
  <c r="E117" i="4"/>
  <c r="F93" i="4"/>
  <c r="E91" i="4"/>
  <c r="J28" i="4"/>
  <c r="E28" i="4"/>
  <c r="J122" i="4" s="1"/>
  <c r="J27" i="4"/>
  <c r="J25" i="4"/>
  <c r="E25" i="4"/>
  <c r="J121" i="4" s="1"/>
  <c r="J24" i="4"/>
  <c r="J22" i="4"/>
  <c r="E22" i="4"/>
  <c r="F122" i="4" s="1"/>
  <c r="J21" i="4"/>
  <c r="J19" i="4"/>
  <c r="E19" i="4"/>
  <c r="F121" i="4" s="1"/>
  <c r="J18" i="4"/>
  <c r="J16" i="4"/>
  <c r="J119" i="4"/>
  <c r="E7" i="4"/>
  <c r="E111" i="4"/>
  <c r="J39" i="3"/>
  <c r="J38" i="3"/>
  <c r="AY97" i="1" s="1"/>
  <c r="J37" i="3"/>
  <c r="AX97" i="1"/>
  <c r="BI664" i="3"/>
  <c r="BH664" i="3"/>
  <c r="BG664" i="3"/>
  <c r="BF664" i="3"/>
  <c r="T664" i="3"/>
  <c r="R664" i="3"/>
  <c r="P664" i="3"/>
  <c r="BI662" i="3"/>
  <c r="BH662" i="3"/>
  <c r="BG662" i="3"/>
  <c r="BF662" i="3"/>
  <c r="T662" i="3"/>
  <c r="R662" i="3"/>
  <c r="P662" i="3"/>
  <c r="BI660" i="3"/>
  <c r="BH660" i="3"/>
  <c r="BG660" i="3"/>
  <c r="BF660" i="3"/>
  <c r="T660" i="3"/>
  <c r="R660" i="3"/>
  <c r="P660" i="3"/>
  <c r="BI657" i="3"/>
  <c r="BH657" i="3"/>
  <c r="BG657" i="3"/>
  <c r="BF657" i="3"/>
  <c r="T657" i="3"/>
  <c r="R657" i="3"/>
  <c r="P657" i="3"/>
  <c r="BI654" i="3"/>
  <c r="BH654" i="3"/>
  <c r="BG654" i="3"/>
  <c r="BF654" i="3"/>
  <c r="T654" i="3"/>
  <c r="R654" i="3"/>
  <c r="P654" i="3"/>
  <c r="BI650" i="3"/>
  <c r="BH650" i="3"/>
  <c r="BG650" i="3"/>
  <c r="BF650" i="3"/>
  <c r="T650" i="3"/>
  <c r="R650" i="3"/>
  <c r="P650" i="3"/>
  <c r="BI647" i="3"/>
  <c r="BH647" i="3"/>
  <c r="BG647" i="3"/>
  <c r="BF647" i="3"/>
  <c r="T647" i="3"/>
  <c r="R647" i="3"/>
  <c r="P647" i="3"/>
  <c r="BI645" i="3"/>
  <c r="BH645" i="3"/>
  <c r="BG645" i="3"/>
  <c r="BF645" i="3"/>
  <c r="T645" i="3"/>
  <c r="R645" i="3"/>
  <c r="P645" i="3"/>
  <c r="BI643" i="3"/>
  <c r="BH643" i="3"/>
  <c r="BG643" i="3"/>
  <c r="BF643" i="3"/>
  <c r="T643" i="3"/>
  <c r="R643" i="3"/>
  <c r="P643" i="3"/>
  <c r="BI641" i="3"/>
  <c r="BH641" i="3"/>
  <c r="BG641" i="3"/>
  <c r="BF641" i="3"/>
  <c r="T641" i="3"/>
  <c r="R641" i="3"/>
  <c r="P641" i="3"/>
  <c r="BI639" i="3"/>
  <c r="BH639" i="3"/>
  <c r="BG639" i="3"/>
  <c r="BF639" i="3"/>
  <c r="T639" i="3"/>
  <c r="R639" i="3"/>
  <c r="P639" i="3"/>
  <c r="BI637" i="3"/>
  <c r="BH637" i="3"/>
  <c r="BG637" i="3"/>
  <c r="BF637" i="3"/>
  <c r="T637" i="3"/>
  <c r="R637" i="3"/>
  <c r="P637" i="3"/>
  <c r="BI635" i="3"/>
  <c r="BH635" i="3"/>
  <c r="BG635" i="3"/>
  <c r="BF635" i="3"/>
  <c r="T635" i="3"/>
  <c r="R635" i="3"/>
  <c r="P635" i="3"/>
  <c r="BI633" i="3"/>
  <c r="BH633" i="3"/>
  <c r="BG633" i="3"/>
  <c r="BF633" i="3"/>
  <c r="T633" i="3"/>
  <c r="R633" i="3"/>
  <c r="P633" i="3"/>
  <c r="BI631" i="3"/>
  <c r="BH631" i="3"/>
  <c r="BG631" i="3"/>
  <c r="BF631" i="3"/>
  <c r="T631" i="3"/>
  <c r="R631" i="3"/>
  <c r="P631" i="3"/>
  <c r="BI629" i="3"/>
  <c r="BH629" i="3"/>
  <c r="BG629" i="3"/>
  <c r="BF629" i="3"/>
  <c r="T629" i="3"/>
  <c r="R629" i="3"/>
  <c r="P629" i="3"/>
  <c r="BI627" i="3"/>
  <c r="BH627" i="3"/>
  <c r="BG627" i="3"/>
  <c r="BF627" i="3"/>
  <c r="T627" i="3"/>
  <c r="R627" i="3"/>
  <c r="P627" i="3"/>
  <c r="BI625" i="3"/>
  <c r="BH625" i="3"/>
  <c r="BG625" i="3"/>
  <c r="BF625" i="3"/>
  <c r="T625" i="3"/>
  <c r="R625" i="3"/>
  <c r="P625" i="3"/>
  <c r="BI623" i="3"/>
  <c r="BH623" i="3"/>
  <c r="BG623" i="3"/>
  <c r="BF623" i="3"/>
  <c r="T623" i="3"/>
  <c r="R623" i="3"/>
  <c r="P623" i="3"/>
  <c r="BI621" i="3"/>
  <c r="BH621" i="3"/>
  <c r="BG621" i="3"/>
  <c r="BF621" i="3"/>
  <c r="T621" i="3"/>
  <c r="R621" i="3"/>
  <c r="P621" i="3"/>
  <c r="BI619" i="3"/>
  <c r="BH619" i="3"/>
  <c r="BG619" i="3"/>
  <c r="BF619" i="3"/>
  <c r="T619" i="3"/>
  <c r="R619" i="3"/>
  <c r="P619" i="3"/>
  <c r="BI617" i="3"/>
  <c r="BH617" i="3"/>
  <c r="BG617" i="3"/>
  <c r="BF617" i="3"/>
  <c r="T617" i="3"/>
  <c r="R617" i="3"/>
  <c r="P617" i="3"/>
  <c r="BI615" i="3"/>
  <c r="BH615" i="3"/>
  <c r="BG615" i="3"/>
  <c r="BF615" i="3"/>
  <c r="T615" i="3"/>
  <c r="R615" i="3"/>
  <c r="P615" i="3"/>
  <c r="BI613" i="3"/>
  <c r="BH613" i="3"/>
  <c r="BG613" i="3"/>
  <c r="BF613" i="3"/>
  <c r="T613" i="3"/>
  <c r="R613" i="3"/>
  <c r="P613" i="3"/>
  <c r="BI611" i="3"/>
  <c r="BH611" i="3"/>
  <c r="BG611" i="3"/>
  <c r="BF611" i="3"/>
  <c r="T611" i="3"/>
  <c r="R611" i="3"/>
  <c r="P611" i="3"/>
  <c r="BI609" i="3"/>
  <c r="BH609" i="3"/>
  <c r="BG609" i="3"/>
  <c r="BF609" i="3"/>
  <c r="T609" i="3"/>
  <c r="R609" i="3"/>
  <c r="P609" i="3"/>
  <c r="BI607" i="3"/>
  <c r="BH607" i="3"/>
  <c r="BG607" i="3"/>
  <c r="BF607" i="3"/>
  <c r="T607" i="3"/>
  <c r="R607" i="3"/>
  <c r="P607" i="3"/>
  <c r="BI605" i="3"/>
  <c r="BH605" i="3"/>
  <c r="BG605" i="3"/>
  <c r="BF605" i="3"/>
  <c r="T605" i="3"/>
  <c r="R605" i="3"/>
  <c r="P605" i="3"/>
  <c r="BI603" i="3"/>
  <c r="BH603" i="3"/>
  <c r="BG603" i="3"/>
  <c r="BF603" i="3"/>
  <c r="T603" i="3"/>
  <c r="R603" i="3"/>
  <c r="P603" i="3"/>
  <c r="BI601" i="3"/>
  <c r="BH601" i="3"/>
  <c r="BG601" i="3"/>
  <c r="BF601" i="3"/>
  <c r="T601" i="3"/>
  <c r="R601" i="3"/>
  <c r="P601" i="3"/>
  <c r="BI599" i="3"/>
  <c r="BH599" i="3"/>
  <c r="BG599" i="3"/>
  <c r="BF599" i="3"/>
  <c r="T599" i="3"/>
  <c r="R599" i="3"/>
  <c r="P599" i="3"/>
  <c r="BI597" i="3"/>
  <c r="BH597" i="3"/>
  <c r="BG597" i="3"/>
  <c r="BF597" i="3"/>
  <c r="T597" i="3"/>
  <c r="R597" i="3"/>
  <c r="P597" i="3"/>
  <c r="BI595" i="3"/>
  <c r="BH595" i="3"/>
  <c r="BG595" i="3"/>
  <c r="BF595" i="3"/>
  <c r="T595" i="3"/>
  <c r="R595" i="3"/>
  <c r="P595" i="3"/>
  <c r="BI593" i="3"/>
  <c r="BH593" i="3"/>
  <c r="BG593" i="3"/>
  <c r="BF593" i="3"/>
  <c r="T593" i="3"/>
  <c r="R593" i="3"/>
  <c r="P593" i="3"/>
  <c r="BI591" i="3"/>
  <c r="BH591" i="3"/>
  <c r="BG591" i="3"/>
  <c r="BF591" i="3"/>
  <c r="T591" i="3"/>
  <c r="R591" i="3"/>
  <c r="P591" i="3"/>
  <c r="BI589" i="3"/>
  <c r="BH589" i="3"/>
  <c r="BG589" i="3"/>
  <c r="BF589" i="3"/>
  <c r="T589" i="3"/>
  <c r="R589" i="3"/>
  <c r="P589" i="3"/>
  <c r="BI587" i="3"/>
  <c r="BH587" i="3"/>
  <c r="BG587" i="3"/>
  <c r="BF587" i="3"/>
  <c r="T587" i="3"/>
  <c r="R587" i="3"/>
  <c r="P587" i="3"/>
  <c r="BI585" i="3"/>
  <c r="BH585" i="3"/>
  <c r="BG585" i="3"/>
  <c r="BF585" i="3"/>
  <c r="T585" i="3"/>
  <c r="R585" i="3"/>
  <c r="P585" i="3"/>
  <c r="BI583" i="3"/>
  <c r="BH583" i="3"/>
  <c r="BG583" i="3"/>
  <c r="BF583" i="3"/>
  <c r="T583" i="3"/>
  <c r="R583" i="3"/>
  <c r="P583" i="3"/>
  <c r="BI581" i="3"/>
  <c r="BH581" i="3"/>
  <c r="BG581" i="3"/>
  <c r="BF581" i="3"/>
  <c r="T581" i="3"/>
  <c r="R581" i="3"/>
  <c r="P581" i="3"/>
  <c r="BI579" i="3"/>
  <c r="BH579" i="3"/>
  <c r="BG579" i="3"/>
  <c r="BF579" i="3"/>
  <c r="T579" i="3"/>
  <c r="R579" i="3"/>
  <c r="P579" i="3"/>
  <c r="BI576" i="3"/>
  <c r="BH576" i="3"/>
  <c r="BG576" i="3"/>
  <c r="BF576" i="3"/>
  <c r="T576" i="3"/>
  <c r="R576" i="3"/>
  <c r="P576" i="3"/>
  <c r="BI574" i="3"/>
  <c r="BH574" i="3"/>
  <c r="BG574" i="3"/>
  <c r="BF574" i="3"/>
  <c r="T574" i="3"/>
  <c r="R574" i="3"/>
  <c r="P574" i="3"/>
  <c r="BI572" i="3"/>
  <c r="BH572" i="3"/>
  <c r="BG572" i="3"/>
  <c r="BF572" i="3"/>
  <c r="T572" i="3"/>
  <c r="R572" i="3"/>
  <c r="P572" i="3"/>
  <c r="BI570" i="3"/>
  <c r="BH570" i="3"/>
  <c r="BG570" i="3"/>
  <c r="BF570" i="3"/>
  <c r="T570" i="3"/>
  <c r="R570" i="3"/>
  <c r="P570" i="3"/>
  <c r="BI568" i="3"/>
  <c r="BH568" i="3"/>
  <c r="BG568" i="3"/>
  <c r="BF568" i="3"/>
  <c r="T568" i="3"/>
  <c r="R568" i="3"/>
  <c r="P568" i="3"/>
  <c r="BI566" i="3"/>
  <c r="BH566" i="3"/>
  <c r="BG566" i="3"/>
  <c r="BF566" i="3"/>
  <c r="T566" i="3"/>
  <c r="R566" i="3"/>
  <c r="P566" i="3"/>
  <c r="BI564" i="3"/>
  <c r="BH564" i="3"/>
  <c r="BG564" i="3"/>
  <c r="BF564" i="3"/>
  <c r="T564" i="3"/>
  <c r="R564" i="3"/>
  <c r="P564" i="3"/>
  <c r="BI562" i="3"/>
  <c r="BH562" i="3"/>
  <c r="BG562" i="3"/>
  <c r="BF562" i="3"/>
  <c r="T562" i="3"/>
  <c r="R562" i="3"/>
  <c r="P562" i="3"/>
  <c r="BI560" i="3"/>
  <c r="BH560" i="3"/>
  <c r="BG560" i="3"/>
  <c r="BF560" i="3"/>
  <c r="T560" i="3"/>
  <c r="R560" i="3"/>
  <c r="P560" i="3"/>
  <c r="BI558" i="3"/>
  <c r="BH558" i="3"/>
  <c r="BG558" i="3"/>
  <c r="BF558" i="3"/>
  <c r="T558" i="3"/>
  <c r="R558" i="3"/>
  <c r="P558" i="3"/>
  <c r="BI556" i="3"/>
  <c r="BH556" i="3"/>
  <c r="BG556" i="3"/>
  <c r="BF556" i="3"/>
  <c r="T556" i="3"/>
  <c r="R556" i="3"/>
  <c r="P556" i="3"/>
  <c r="BI554" i="3"/>
  <c r="BH554" i="3"/>
  <c r="BG554" i="3"/>
  <c r="BF554" i="3"/>
  <c r="T554" i="3"/>
  <c r="R554" i="3"/>
  <c r="P554" i="3"/>
  <c r="BI552" i="3"/>
  <c r="BH552" i="3"/>
  <c r="BG552" i="3"/>
  <c r="BF552" i="3"/>
  <c r="T552" i="3"/>
  <c r="R552" i="3"/>
  <c r="P552" i="3"/>
  <c r="BI550" i="3"/>
  <c r="BH550" i="3"/>
  <c r="BG550" i="3"/>
  <c r="BF550" i="3"/>
  <c r="T550" i="3"/>
  <c r="R550" i="3"/>
  <c r="P550" i="3"/>
  <c r="BI548" i="3"/>
  <c r="BH548" i="3"/>
  <c r="BG548" i="3"/>
  <c r="BF548" i="3"/>
  <c r="T548" i="3"/>
  <c r="R548" i="3"/>
  <c r="P548" i="3"/>
  <c r="BI546" i="3"/>
  <c r="BH546" i="3"/>
  <c r="BG546" i="3"/>
  <c r="BF546" i="3"/>
  <c r="T546" i="3"/>
  <c r="R546" i="3"/>
  <c r="P546" i="3"/>
  <c r="BI544" i="3"/>
  <c r="BH544" i="3"/>
  <c r="BG544" i="3"/>
  <c r="BF544" i="3"/>
  <c r="T544" i="3"/>
  <c r="R544" i="3"/>
  <c r="P544" i="3"/>
  <c r="BI541" i="3"/>
  <c r="BH541" i="3"/>
  <c r="BG541" i="3"/>
  <c r="BF541" i="3"/>
  <c r="T541" i="3"/>
  <c r="R541" i="3"/>
  <c r="P541" i="3"/>
  <c r="BI539" i="3"/>
  <c r="BH539" i="3"/>
  <c r="BG539" i="3"/>
  <c r="BF539" i="3"/>
  <c r="T539" i="3"/>
  <c r="R539" i="3"/>
  <c r="P539" i="3"/>
  <c r="BI537" i="3"/>
  <c r="BH537" i="3"/>
  <c r="BG537" i="3"/>
  <c r="BF537" i="3"/>
  <c r="T537" i="3"/>
  <c r="R537" i="3"/>
  <c r="P537" i="3"/>
  <c r="BI535" i="3"/>
  <c r="BH535" i="3"/>
  <c r="BG535" i="3"/>
  <c r="BF535" i="3"/>
  <c r="T535" i="3"/>
  <c r="R535" i="3"/>
  <c r="P535" i="3"/>
  <c r="BI533" i="3"/>
  <c r="BH533" i="3"/>
  <c r="BG533" i="3"/>
  <c r="BF533" i="3"/>
  <c r="T533" i="3"/>
  <c r="R533" i="3"/>
  <c r="P533" i="3"/>
  <c r="BI531" i="3"/>
  <c r="BH531" i="3"/>
  <c r="BG531" i="3"/>
  <c r="BF531" i="3"/>
  <c r="T531" i="3"/>
  <c r="R531" i="3"/>
  <c r="P531" i="3"/>
  <c r="BI529" i="3"/>
  <c r="BH529" i="3"/>
  <c r="BG529" i="3"/>
  <c r="BF529" i="3"/>
  <c r="T529" i="3"/>
  <c r="R529" i="3"/>
  <c r="P529" i="3"/>
  <c r="BI527" i="3"/>
  <c r="BH527" i="3"/>
  <c r="BG527" i="3"/>
  <c r="BF527" i="3"/>
  <c r="T527" i="3"/>
  <c r="R527" i="3"/>
  <c r="P527" i="3"/>
  <c r="BI525" i="3"/>
  <c r="BH525" i="3"/>
  <c r="BG525" i="3"/>
  <c r="BF525" i="3"/>
  <c r="T525" i="3"/>
  <c r="R525" i="3"/>
  <c r="P525" i="3"/>
  <c r="BI523" i="3"/>
  <c r="BH523" i="3"/>
  <c r="BG523" i="3"/>
  <c r="BF523" i="3"/>
  <c r="T523" i="3"/>
  <c r="R523" i="3"/>
  <c r="P523" i="3"/>
  <c r="BI521" i="3"/>
  <c r="BH521" i="3"/>
  <c r="BG521" i="3"/>
  <c r="BF521" i="3"/>
  <c r="T521" i="3"/>
  <c r="R521" i="3"/>
  <c r="P521" i="3"/>
  <c r="BI519" i="3"/>
  <c r="BH519" i="3"/>
  <c r="BG519" i="3"/>
  <c r="BF519" i="3"/>
  <c r="T519" i="3"/>
  <c r="R519" i="3"/>
  <c r="P519" i="3"/>
  <c r="BI517" i="3"/>
  <c r="BH517" i="3"/>
  <c r="BG517" i="3"/>
  <c r="BF517" i="3"/>
  <c r="T517" i="3"/>
  <c r="R517" i="3"/>
  <c r="P517" i="3"/>
  <c r="BI515" i="3"/>
  <c r="BH515" i="3"/>
  <c r="BG515" i="3"/>
  <c r="BF515" i="3"/>
  <c r="T515" i="3"/>
  <c r="R515" i="3"/>
  <c r="P515" i="3"/>
  <c r="BI513" i="3"/>
  <c r="BH513" i="3"/>
  <c r="BG513" i="3"/>
  <c r="BF513" i="3"/>
  <c r="T513" i="3"/>
  <c r="R513" i="3"/>
  <c r="P513" i="3"/>
  <c r="BI511" i="3"/>
  <c r="BH511" i="3"/>
  <c r="BG511" i="3"/>
  <c r="BF511" i="3"/>
  <c r="T511" i="3"/>
  <c r="R511" i="3"/>
  <c r="P511" i="3"/>
  <c r="BI509" i="3"/>
  <c r="BH509" i="3"/>
  <c r="BG509" i="3"/>
  <c r="BF509" i="3"/>
  <c r="T509" i="3"/>
  <c r="R509" i="3"/>
  <c r="P509" i="3"/>
  <c r="BI507" i="3"/>
  <c r="BH507" i="3"/>
  <c r="BG507" i="3"/>
  <c r="BF507" i="3"/>
  <c r="T507" i="3"/>
  <c r="R507" i="3"/>
  <c r="P507" i="3"/>
  <c r="BI505" i="3"/>
  <c r="BH505" i="3"/>
  <c r="BG505" i="3"/>
  <c r="BF505" i="3"/>
  <c r="T505" i="3"/>
  <c r="R505" i="3"/>
  <c r="P505" i="3"/>
  <c r="BI503" i="3"/>
  <c r="BH503" i="3"/>
  <c r="BG503" i="3"/>
  <c r="BF503" i="3"/>
  <c r="T503" i="3"/>
  <c r="R503" i="3"/>
  <c r="P503" i="3"/>
  <c r="BI501" i="3"/>
  <c r="BH501" i="3"/>
  <c r="BG501" i="3"/>
  <c r="BF501" i="3"/>
  <c r="T501" i="3"/>
  <c r="R501" i="3"/>
  <c r="P501" i="3"/>
  <c r="BI499" i="3"/>
  <c r="BH499" i="3"/>
  <c r="BG499" i="3"/>
  <c r="BF499" i="3"/>
  <c r="T499" i="3"/>
  <c r="R499" i="3"/>
  <c r="P499" i="3"/>
  <c r="BI497" i="3"/>
  <c r="BH497" i="3"/>
  <c r="BG497" i="3"/>
  <c r="BF497" i="3"/>
  <c r="T497" i="3"/>
  <c r="R497" i="3"/>
  <c r="P497" i="3"/>
  <c r="BI495" i="3"/>
  <c r="BH495" i="3"/>
  <c r="BG495" i="3"/>
  <c r="BF495" i="3"/>
  <c r="T495" i="3"/>
  <c r="R495" i="3"/>
  <c r="P495" i="3"/>
  <c r="BI493" i="3"/>
  <c r="BH493" i="3"/>
  <c r="BG493" i="3"/>
  <c r="BF493" i="3"/>
  <c r="T493" i="3"/>
  <c r="R493" i="3"/>
  <c r="P493" i="3"/>
  <c r="BI490" i="3"/>
  <c r="BH490" i="3"/>
  <c r="BG490" i="3"/>
  <c r="BF490" i="3"/>
  <c r="T490" i="3"/>
  <c r="R490" i="3"/>
  <c r="P490" i="3"/>
  <c r="BI487" i="3"/>
  <c r="BH487" i="3"/>
  <c r="BG487" i="3"/>
  <c r="BF487" i="3"/>
  <c r="T487" i="3"/>
  <c r="R487" i="3"/>
  <c r="P487" i="3"/>
  <c r="BI485" i="3"/>
  <c r="BH485" i="3"/>
  <c r="BG485" i="3"/>
  <c r="BF485" i="3"/>
  <c r="T485" i="3"/>
  <c r="R485" i="3"/>
  <c r="P485" i="3"/>
  <c r="BI483" i="3"/>
  <c r="BH483" i="3"/>
  <c r="BG483" i="3"/>
  <c r="BF483" i="3"/>
  <c r="T483" i="3"/>
  <c r="R483" i="3"/>
  <c r="P483" i="3"/>
  <c r="BI481" i="3"/>
  <c r="BH481" i="3"/>
  <c r="BG481" i="3"/>
  <c r="BF481" i="3"/>
  <c r="T481" i="3"/>
  <c r="R481" i="3"/>
  <c r="P481" i="3"/>
  <c r="BI479" i="3"/>
  <c r="BH479" i="3"/>
  <c r="BG479" i="3"/>
  <c r="BF479" i="3"/>
  <c r="T479" i="3"/>
  <c r="R479" i="3"/>
  <c r="P479" i="3"/>
  <c r="BI477" i="3"/>
  <c r="BH477" i="3"/>
  <c r="BG477" i="3"/>
  <c r="BF477" i="3"/>
  <c r="T477" i="3"/>
  <c r="R477" i="3"/>
  <c r="P477" i="3"/>
  <c r="BI475" i="3"/>
  <c r="BH475" i="3"/>
  <c r="BG475" i="3"/>
  <c r="BF475" i="3"/>
  <c r="T475" i="3"/>
  <c r="R475" i="3"/>
  <c r="P475" i="3"/>
  <c r="BI473" i="3"/>
  <c r="BH473" i="3"/>
  <c r="BG473" i="3"/>
  <c r="BF473" i="3"/>
  <c r="T473" i="3"/>
  <c r="R473" i="3"/>
  <c r="P473" i="3"/>
  <c r="BI471" i="3"/>
  <c r="BH471" i="3"/>
  <c r="BG471" i="3"/>
  <c r="BF471" i="3"/>
  <c r="T471" i="3"/>
  <c r="R471" i="3"/>
  <c r="P471" i="3"/>
  <c r="BI469" i="3"/>
  <c r="BH469" i="3"/>
  <c r="BG469" i="3"/>
  <c r="BF469" i="3"/>
  <c r="T469" i="3"/>
  <c r="R469" i="3"/>
  <c r="P469" i="3"/>
  <c r="BI467" i="3"/>
  <c r="BH467" i="3"/>
  <c r="BG467" i="3"/>
  <c r="BF467" i="3"/>
  <c r="T467" i="3"/>
  <c r="R467" i="3"/>
  <c r="P467" i="3"/>
  <c r="BI465" i="3"/>
  <c r="BH465" i="3"/>
  <c r="BG465" i="3"/>
  <c r="BF465" i="3"/>
  <c r="T465" i="3"/>
  <c r="R465" i="3"/>
  <c r="P465" i="3"/>
  <c r="BI463" i="3"/>
  <c r="BH463" i="3"/>
  <c r="BG463" i="3"/>
  <c r="BF463" i="3"/>
  <c r="T463" i="3"/>
  <c r="R463" i="3"/>
  <c r="P463" i="3"/>
  <c r="BI461" i="3"/>
  <c r="BH461" i="3"/>
  <c r="BG461" i="3"/>
  <c r="BF461" i="3"/>
  <c r="T461" i="3"/>
  <c r="R461" i="3"/>
  <c r="P461" i="3"/>
  <c r="BI459" i="3"/>
  <c r="BH459" i="3"/>
  <c r="BG459" i="3"/>
  <c r="BF459" i="3"/>
  <c r="T459" i="3"/>
  <c r="R459" i="3"/>
  <c r="P459" i="3"/>
  <c r="BI457" i="3"/>
  <c r="BH457" i="3"/>
  <c r="BG457" i="3"/>
  <c r="BF457" i="3"/>
  <c r="T457" i="3"/>
  <c r="R457" i="3"/>
  <c r="P457" i="3"/>
  <c r="BI455" i="3"/>
  <c r="BH455" i="3"/>
  <c r="BG455" i="3"/>
  <c r="BF455" i="3"/>
  <c r="T455" i="3"/>
  <c r="R455" i="3"/>
  <c r="P455" i="3"/>
  <c r="BI453" i="3"/>
  <c r="BH453" i="3"/>
  <c r="BG453" i="3"/>
  <c r="BF453" i="3"/>
  <c r="T453" i="3"/>
  <c r="R453" i="3"/>
  <c r="P453" i="3"/>
  <c r="BI451" i="3"/>
  <c r="BH451" i="3"/>
  <c r="BG451" i="3"/>
  <c r="BF451" i="3"/>
  <c r="T451" i="3"/>
  <c r="R451" i="3"/>
  <c r="P451" i="3"/>
  <c r="BI449" i="3"/>
  <c r="BH449" i="3"/>
  <c r="BG449" i="3"/>
  <c r="BF449" i="3"/>
  <c r="T449" i="3"/>
  <c r="R449" i="3"/>
  <c r="P449" i="3"/>
  <c r="BI447" i="3"/>
  <c r="BH447" i="3"/>
  <c r="BG447" i="3"/>
  <c r="BF447" i="3"/>
  <c r="T447" i="3"/>
  <c r="R447" i="3"/>
  <c r="P447" i="3"/>
  <c r="BI445" i="3"/>
  <c r="BH445" i="3"/>
  <c r="BG445" i="3"/>
  <c r="BF445" i="3"/>
  <c r="T445" i="3"/>
  <c r="R445" i="3"/>
  <c r="P445" i="3"/>
  <c r="BI443" i="3"/>
  <c r="BH443" i="3"/>
  <c r="BG443" i="3"/>
  <c r="BF443" i="3"/>
  <c r="T443" i="3"/>
  <c r="R443" i="3"/>
  <c r="P443" i="3"/>
  <c r="BI441" i="3"/>
  <c r="BH441" i="3"/>
  <c r="BG441" i="3"/>
  <c r="BF441" i="3"/>
  <c r="T441" i="3"/>
  <c r="R441" i="3"/>
  <c r="P441" i="3"/>
  <c r="BI439" i="3"/>
  <c r="BH439" i="3"/>
  <c r="BG439" i="3"/>
  <c r="BF439" i="3"/>
  <c r="T439" i="3"/>
  <c r="R439" i="3"/>
  <c r="P439" i="3"/>
  <c r="BI437" i="3"/>
  <c r="BH437" i="3"/>
  <c r="BG437" i="3"/>
  <c r="BF437" i="3"/>
  <c r="T437" i="3"/>
  <c r="R437" i="3"/>
  <c r="P437" i="3"/>
  <c r="BI435" i="3"/>
  <c r="BH435" i="3"/>
  <c r="BG435" i="3"/>
  <c r="BF435" i="3"/>
  <c r="T435" i="3"/>
  <c r="R435" i="3"/>
  <c r="P435" i="3"/>
  <c r="BI432" i="3"/>
  <c r="BH432" i="3"/>
  <c r="BG432" i="3"/>
  <c r="BF432" i="3"/>
  <c r="T432" i="3"/>
  <c r="R432" i="3"/>
  <c r="P432" i="3"/>
  <c r="BI430" i="3"/>
  <c r="BH430" i="3"/>
  <c r="BG430" i="3"/>
  <c r="BF430" i="3"/>
  <c r="T430" i="3"/>
  <c r="R430" i="3"/>
  <c r="P430" i="3"/>
  <c r="BI428" i="3"/>
  <c r="BH428" i="3"/>
  <c r="BG428" i="3"/>
  <c r="BF428" i="3"/>
  <c r="T428" i="3"/>
  <c r="R428" i="3"/>
  <c r="P428" i="3"/>
  <c r="BI426" i="3"/>
  <c r="BH426" i="3"/>
  <c r="BG426" i="3"/>
  <c r="BF426" i="3"/>
  <c r="T426" i="3"/>
  <c r="R426" i="3"/>
  <c r="P426" i="3"/>
  <c r="BI423" i="3"/>
  <c r="BH423" i="3"/>
  <c r="BG423" i="3"/>
  <c r="BF423" i="3"/>
  <c r="T423" i="3"/>
  <c r="R423" i="3"/>
  <c r="P423" i="3"/>
  <c r="BI421" i="3"/>
  <c r="BH421" i="3"/>
  <c r="BG421" i="3"/>
  <c r="BF421" i="3"/>
  <c r="T421" i="3"/>
  <c r="R421" i="3"/>
  <c r="P421" i="3"/>
  <c r="BI419" i="3"/>
  <c r="BH419" i="3"/>
  <c r="BG419" i="3"/>
  <c r="BF419" i="3"/>
  <c r="T419" i="3"/>
  <c r="R419" i="3"/>
  <c r="P419" i="3"/>
  <c r="BI417" i="3"/>
  <c r="BH417" i="3"/>
  <c r="BG417" i="3"/>
  <c r="BF417" i="3"/>
  <c r="T417" i="3"/>
  <c r="R417" i="3"/>
  <c r="P417" i="3"/>
  <c r="BI415" i="3"/>
  <c r="BH415" i="3"/>
  <c r="BG415" i="3"/>
  <c r="BF415" i="3"/>
  <c r="T415" i="3"/>
  <c r="R415" i="3"/>
  <c r="P415" i="3"/>
  <c r="BI413" i="3"/>
  <c r="BH413" i="3"/>
  <c r="BG413" i="3"/>
  <c r="BF413" i="3"/>
  <c r="T413" i="3"/>
  <c r="R413" i="3"/>
  <c r="P413" i="3"/>
  <c r="BI411" i="3"/>
  <c r="BH411" i="3"/>
  <c r="BG411" i="3"/>
  <c r="BF411" i="3"/>
  <c r="T411" i="3"/>
  <c r="R411" i="3"/>
  <c r="P411" i="3"/>
  <c r="BI409" i="3"/>
  <c r="BH409" i="3"/>
  <c r="BG409" i="3"/>
  <c r="BF409" i="3"/>
  <c r="T409" i="3"/>
  <c r="R409" i="3"/>
  <c r="P409" i="3"/>
  <c r="BI407" i="3"/>
  <c r="BH407" i="3"/>
  <c r="BG407" i="3"/>
  <c r="BF407" i="3"/>
  <c r="T407" i="3"/>
  <c r="R407" i="3"/>
  <c r="P407" i="3"/>
  <c r="BI405" i="3"/>
  <c r="BH405" i="3"/>
  <c r="BG405" i="3"/>
  <c r="BF405" i="3"/>
  <c r="T405" i="3"/>
  <c r="R405" i="3"/>
  <c r="P405" i="3"/>
  <c r="BI403" i="3"/>
  <c r="BH403" i="3"/>
  <c r="BG403" i="3"/>
  <c r="BF403" i="3"/>
  <c r="T403" i="3"/>
  <c r="R403" i="3"/>
  <c r="P403" i="3"/>
  <c r="BI401" i="3"/>
  <c r="BH401" i="3"/>
  <c r="BG401" i="3"/>
  <c r="BF401" i="3"/>
  <c r="T401" i="3"/>
  <c r="R401" i="3"/>
  <c r="P401" i="3"/>
  <c r="BI399" i="3"/>
  <c r="BH399" i="3"/>
  <c r="BG399" i="3"/>
  <c r="BF399" i="3"/>
  <c r="T399" i="3"/>
  <c r="R399" i="3"/>
  <c r="P399" i="3"/>
  <c r="BI397" i="3"/>
  <c r="BH397" i="3"/>
  <c r="BG397" i="3"/>
  <c r="BF397" i="3"/>
  <c r="T397" i="3"/>
  <c r="R397" i="3"/>
  <c r="P397" i="3"/>
  <c r="BI395" i="3"/>
  <c r="BH395" i="3"/>
  <c r="BG395" i="3"/>
  <c r="BF395" i="3"/>
  <c r="T395" i="3"/>
  <c r="R395" i="3"/>
  <c r="P395" i="3"/>
  <c r="BI393" i="3"/>
  <c r="BH393" i="3"/>
  <c r="BG393" i="3"/>
  <c r="BF393" i="3"/>
  <c r="T393" i="3"/>
  <c r="R393" i="3"/>
  <c r="P393" i="3"/>
  <c r="BI391" i="3"/>
  <c r="BH391" i="3"/>
  <c r="BG391" i="3"/>
  <c r="BF391" i="3"/>
  <c r="T391" i="3"/>
  <c r="R391" i="3"/>
  <c r="P391" i="3"/>
  <c r="BI389" i="3"/>
  <c r="BH389" i="3"/>
  <c r="BG389" i="3"/>
  <c r="BF389" i="3"/>
  <c r="T389" i="3"/>
  <c r="R389" i="3"/>
  <c r="P389" i="3"/>
  <c r="BI387" i="3"/>
  <c r="BH387" i="3"/>
  <c r="BG387" i="3"/>
  <c r="BF387" i="3"/>
  <c r="T387" i="3"/>
  <c r="R387" i="3"/>
  <c r="P387" i="3"/>
  <c r="BI384" i="3"/>
  <c r="BH384" i="3"/>
  <c r="BG384" i="3"/>
  <c r="BF384" i="3"/>
  <c r="T384" i="3"/>
  <c r="R384" i="3"/>
  <c r="P384" i="3"/>
  <c r="BI381" i="3"/>
  <c r="BH381" i="3"/>
  <c r="BG381" i="3"/>
  <c r="BF381" i="3"/>
  <c r="T381" i="3"/>
  <c r="R381" i="3"/>
  <c r="P381" i="3"/>
  <c r="BI379" i="3"/>
  <c r="BH379" i="3"/>
  <c r="BG379" i="3"/>
  <c r="BF379" i="3"/>
  <c r="T379" i="3"/>
  <c r="R379" i="3"/>
  <c r="P379" i="3"/>
  <c r="BI376" i="3"/>
  <c r="BH376" i="3"/>
  <c r="BG376" i="3"/>
  <c r="BF376" i="3"/>
  <c r="T376" i="3"/>
  <c r="R376" i="3"/>
  <c r="P376" i="3"/>
  <c r="BI374" i="3"/>
  <c r="BH374" i="3"/>
  <c r="BG374" i="3"/>
  <c r="BF374" i="3"/>
  <c r="T374" i="3"/>
  <c r="R374" i="3"/>
  <c r="P374" i="3"/>
  <c r="BI372" i="3"/>
  <c r="BH372" i="3"/>
  <c r="BG372" i="3"/>
  <c r="BF372" i="3"/>
  <c r="T372" i="3"/>
  <c r="R372" i="3"/>
  <c r="P372" i="3"/>
  <c r="BI370" i="3"/>
  <c r="BH370" i="3"/>
  <c r="BG370" i="3"/>
  <c r="BF370" i="3"/>
  <c r="T370" i="3"/>
  <c r="R370" i="3"/>
  <c r="P370" i="3"/>
  <c r="BI368" i="3"/>
  <c r="BH368" i="3"/>
  <c r="BG368" i="3"/>
  <c r="BF368" i="3"/>
  <c r="T368" i="3"/>
  <c r="R368" i="3"/>
  <c r="P368" i="3"/>
  <c r="BI366" i="3"/>
  <c r="BH366" i="3"/>
  <c r="BG366" i="3"/>
  <c r="BF366" i="3"/>
  <c r="T366" i="3"/>
  <c r="R366" i="3"/>
  <c r="P366" i="3"/>
  <c r="BI364" i="3"/>
  <c r="BH364" i="3"/>
  <c r="BG364" i="3"/>
  <c r="BF364" i="3"/>
  <c r="T364" i="3"/>
  <c r="R364" i="3"/>
  <c r="P364" i="3"/>
  <c r="BI362" i="3"/>
  <c r="BH362" i="3"/>
  <c r="BG362" i="3"/>
  <c r="BF362" i="3"/>
  <c r="T362" i="3"/>
  <c r="R362" i="3"/>
  <c r="P362" i="3"/>
  <c r="BI360" i="3"/>
  <c r="BH360" i="3"/>
  <c r="BG360" i="3"/>
  <c r="BF360" i="3"/>
  <c r="T360" i="3"/>
  <c r="R360" i="3"/>
  <c r="P360" i="3"/>
  <c r="BI358" i="3"/>
  <c r="BH358" i="3"/>
  <c r="BG358" i="3"/>
  <c r="BF358" i="3"/>
  <c r="T358" i="3"/>
  <c r="R358" i="3"/>
  <c r="P358" i="3"/>
  <c r="BI356" i="3"/>
  <c r="BH356" i="3"/>
  <c r="BG356" i="3"/>
  <c r="BF356" i="3"/>
  <c r="T356" i="3"/>
  <c r="R356" i="3"/>
  <c r="P356" i="3"/>
  <c r="BI354" i="3"/>
  <c r="BH354" i="3"/>
  <c r="BG354" i="3"/>
  <c r="BF354" i="3"/>
  <c r="T354" i="3"/>
  <c r="R354" i="3"/>
  <c r="P354" i="3"/>
  <c r="BI352" i="3"/>
  <c r="BH352" i="3"/>
  <c r="BG352" i="3"/>
  <c r="BF352" i="3"/>
  <c r="T352" i="3"/>
  <c r="R352" i="3"/>
  <c r="P352" i="3"/>
  <c r="BI350" i="3"/>
  <c r="BH350" i="3"/>
  <c r="BG350" i="3"/>
  <c r="BF350" i="3"/>
  <c r="T350" i="3"/>
  <c r="R350" i="3"/>
  <c r="P350" i="3"/>
  <c r="BI348" i="3"/>
  <c r="BH348" i="3"/>
  <c r="BG348" i="3"/>
  <c r="BF348" i="3"/>
  <c r="T348" i="3"/>
  <c r="R348" i="3"/>
  <c r="P348" i="3"/>
  <c r="BI346" i="3"/>
  <c r="BH346" i="3"/>
  <c r="BG346" i="3"/>
  <c r="BF346" i="3"/>
  <c r="T346" i="3"/>
  <c r="R346" i="3"/>
  <c r="P346" i="3"/>
  <c r="BI344" i="3"/>
  <c r="BH344" i="3"/>
  <c r="BG344" i="3"/>
  <c r="BF344" i="3"/>
  <c r="T344" i="3"/>
  <c r="R344" i="3"/>
  <c r="P344" i="3"/>
  <c r="BI342" i="3"/>
  <c r="BH342" i="3"/>
  <c r="BG342" i="3"/>
  <c r="BF342" i="3"/>
  <c r="T342" i="3"/>
  <c r="R342" i="3"/>
  <c r="P342" i="3"/>
  <c r="BI340" i="3"/>
  <c r="BH340" i="3"/>
  <c r="BG340" i="3"/>
  <c r="BF340" i="3"/>
  <c r="T340" i="3"/>
  <c r="R340" i="3"/>
  <c r="P340" i="3"/>
  <c r="BI338" i="3"/>
  <c r="BH338" i="3"/>
  <c r="BG338" i="3"/>
  <c r="BF338" i="3"/>
  <c r="T338" i="3"/>
  <c r="R338" i="3"/>
  <c r="P338" i="3"/>
  <c r="BI336" i="3"/>
  <c r="BH336" i="3"/>
  <c r="BG336" i="3"/>
  <c r="BF336" i="3"/>
  <c r="T336" i="3"/>
  <c r="R336" i="3"/>
  <c r="P336" i="3"/>
  <c r="BI334" i="3"/>
  <c r="BH334" i="3"/>
  <c r="BG334" i="3"/>
  <c r="BF334" i="3"/>
  <c r="T334" i="3"/>
  <c r="R334" i="3"/>
  <c r="P334" i="3"/>
  <c r="BI332" i="3"/>
  <c r="BH332" i="3"/>
  <c r="BG332" i="3"/>
  <c r="BF332" i="3"/>
  <c r="T332" i="3"/>
  <c r="R332" i="3"/>
  <c r="P332" i="3"/>
  <c r="BI330" i="3"/>
  <c r="BH330" i="3"/>
  <c r="BG330" i="3"/>
  <c r="BF330" i="3"/>
  <c r="T330" i="3"/>
  <c r="R330" i="3"/>
  <c r="P330" i="3"/>
  <c r="BI328" i="3"/>
  <c r="BH328" i="3"/>
  <c r="BG328" i="3"/>
  <c r="BF328" i="3"/>
  <c r="T328" i="3"/>
  <c r="R328" i="3"/>
  <c r="P328" i="3"/>
  <c r="BI326" i="3"/>
  <c r="BH326" i="3"/>
  <c r="BG326" i="3"/>
  <c r="BF326" i="3"/>
  <c r="T326" i="3"/>
  <c r="R326" i="3"/>
  <c r="P326" i="3"/>
  <c r="BI324" i="3"/>
  <c r="BH324" i="3"/>
  <c r="BG324" i="3"/>
  <c r="BF324" i="3"/>
  <c r="T324" i="3"/>
  <c r="R324" i="3"/>
  <c r="P324" i="3"/>
  <c r="BI322" i="3"/>
  <c r="BH322" i="3"/>
  <c r="BG322" i="3"/>
  <c r="BF322" i="3"/>
  <c r="T322" i="3"/>
  <c r="R322" i="3"/>
  <c r="P322" i="3"/>
  <c r="BI320" i="3"/>
  <c r="BH320" i="3"/>
  <c r="BG320" i="3"/>
  <c r="BF320" i="3"/>
  <c r="T320" i="3"/>
  <c r="R320" i="3"/>
  <c r="P320" i="3"/>
  <c r="BI318" i="3"/>
  <c r="BH318" i="3"/>
  <c r="BG318" i="3"/>
  <c r="BF318" i="3"/>
  <c r="T318" i="3"/>
  <c r="R318" i="3"/>
  <c r="P318" i="3"/>
  <c r="BI316" i="3"/>
  <c r="BH316" i="3"/>
  <c r="BG316" i="3"/>
  <c r="BF316" i="3"/>
  <c r="T316" i="3"/>
  <c r="R316" i="3"/>
  <c r="P316"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1" i="3"/>
  <c r="BH301" i="3"/>
  <c r="BG301" i="3"/>
  <c r="BF301" i="3"/>
  <c r="T301" i="3"/>
  <c r="R301" i="3"/>
  <c r="P301" i="3"/>
  <c r="BI299" i="3"/>
  <c r="BH299" i="3"/>
  <c r="BG299" i="3"/>
  <c r="BF299" i="3"/>
  <c r="T299" i="3"/>
  <c r="R299" i="3"/>
  <c r="P299" i="3"/>
  <c r="BI297" i="3"/>
  <c r="BH297" i="3"/>
  <c r="BG297" i="3"/>
  <c r="BF297" i="3"/>
  <c r="T297" i="3"/>
  <c r="R297" i="3"/>
  <c r="P297" i="3"/>
  <c r="BI295" i="3"/>
  <c r="BH295" i="3"/>
  <c r="BG295" i="3"/>
  <c r="BF295" i="3"/>
  <c r="T295" i="3"/>
  <c r="R295" i="3"/>
  <c r="P295" i="3"/>
  <c r="BI293" i="3"/>
  <c r="BH293" i="3"/>
  <c r="BG293" i="3"/>
  <c r="BF293" i="3"/>
  <c r="T293" i="3"/>
  <c r="R293" i="3"/>
  <c r="P293" i="3"/>
  <c r="BI291" i="3"/>
  <c r="BH291" i="3"/>
  <c r="BG291" i="3"/>
  <c r="BF291" i="3"/>
  <c r="T291" i="3"/>
  <c r="R291" i="3"/>
  <c r="P291" i="3"/>
  <c r="BI289" i="3"/>
  <c r="BH289" i="3"/>
  <c r="BG289" i="3"/>
  <c r="BF289" i="3"/>
  <c r="T289" i="3"/>
  <c r="R289" i="3"/>
  <c r="P289" i="3"/>
  <c r="BI287" i="3"/>
  <c r="BH287" i="3"/>
  <c r="BG287" i="3"/>
  <c r="BF287" i="3"/>
  <c r="T287" i="3"/>
  <c r="R287" i="3"/>
  <c r="P287" i="3"/>
  <c r="BI285" i="3"/>
  <c r="BH285" i="3"/>
  <c r="BG285" i="3"/>
  <c r="BF285" i="3"/>
  <c r="T285" i="3"/>
  <c r="R285" i="3"/>
  <c r="P285" i="3"/>
  <c r="BI283" i="3"/>
  <c r="BH283" i="3"/>
  <c r="BG283" i="3"/>
  <c r="BF283" i="3"/>
  <c r="T283" i="3"/>
  <c r="R283" i="3"/>
  <c r="P283" i="3"/>
  <c r="BI281" i="3"/>
  <c r="BH281" i="3"/>
  <c r="BG281" i="3"/>
  <c r="BF281" i="3"/>
  <c r="T281" i="3"/>
  <c r="R281" i="3"/>
  <c r="P281" i="3"/>
  <c r="BI277" i="3"/>
  <c r="BH277" i="3"/>
  <c r="BG277" i="3"/>
  <c r="BF277" i="3"/>
  <c r="T277" i="3"/>
  <c r="R277" i="3"/>
  <c r="P277" i="3"/>
  <c r="BI274" i="3"/>
  <c r="BH274" i="3"/>
  <c r="BG274" i="3"/>
  <c r="BF274" i="3"/>
  <c r="T274" i="3"/>
  <c r="R274" i="3"/>
  <c r="P274" i="3"/>
  <c r="BI271" i="3"/>
  <c r="BH271" i="3"/>
  <c r="BG271" i="3"/>
  <c r="BF271" i="3"/>
  <c r="T271" i="3"/>
  <c r="R271" i="3"/>
  <c r="P271" i="3"/>
  <c r="BI268" i="3"/>
  <c r="BH268" i="3"/>
  <c r="BG268" i="3"/>
  <c r="BF268" i="3"/>
  <c r="T268" i="3"/>
  <c r="R268" i="3"/>
  <c r="P268" i="3"/>
  <c r="BI265" i="3"/>
  <c r="BH265" i="3"/>
  <c r="BG265" i="3"/>
  <c r="BF265" i="3"/>
  <c r="T265" i="3"/>
  <c r="R265" i="3"/>
  <c r="P265" i="3"/>
  <c r="BI263" i="3"/>
  <c r="BH263" i="3"/>
  <c r="BG263" i="3"/>
  <c r="BF263" i="3"/>
  <c r="T263" i="3"/>
  <c r="R263" i="3"/>
  <c r="P263" i="3"/>
  <c r="BI261" i="3"/>
  <c r="BH261" i="3"/>
  <c r="BG261" i="3"/>
  <c r="BF261" i="3"/>
  <c r="T261" i="3"/>
  <c r="R261" i="3"/>
  <c r="P261" i="3"/>
  <c r="BI259" i="3"/>
  <c r="BH259" i="3"/>
  <c r="BG259" i="3"/>
  <c r="BF259" i="3"/>
  <c r="T259" i="3"/>
  <c r="R259" i="3"/>
  <c r="P259" i="3"/>
  <c r="BI257" i="3"/>
  <c r="BH257" i="3"/>
  <c r="BG257" i="3"/>
  <c r="BF257" i="3"/>
  <c r="T257" i="3"/>
  <c r="R257" i="3"/>
  <c r="P257" i="3"/>
  <c r="BI255" i="3"/>
  <c r="BH255" i="3"/>
  <c r="BG255" i="3"/>
  <c r="BF255" i="3"/>
  <c r="T255" i="3"/>
  <c r="R255" i="3"/>
  <c r="P255" i="3"/>
  <c r="BI253" i="3"/>
  <c r="BH253" i="3"/>
  <c r="BG253" i="3"/>
  <c r="BF253" i="3"/>
  <c r="T253" i="3"/>
  <c r="R253" i="3"/>
  <c r="P253" i="3"/>
  <c r="BI251" i="3"/>
  <c r="BH251" i="3"/>
  <c r="BG251" i="3"/>
  <c r="BF251" i="3"/>
  <c r="T251" i="3"/>
  <c r="R251" i="3"/>
  <c r="P251" i="3"/>
  <c r="BI249" i="3"/>
  <c r="BH249" i="3"/>
  <c r="BG249" i="3"/>
  <c r="BF249" i="3"/>
  <c r="T249" i="3"/>
  <c r="R249" i="3"/>
  <c r="P249" i="3"/>
  <c r="BI247" i="3"/>
  <c r="BH247" i="3"/>
  <c r="BG247" i="3"/>
  <c r="BF247" i="3"/>
  <c r="T247" i="3"/>
  <c r="R247" i="3"/>
  <c r="P247"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6" i="3"/>
  <c r="BH226" i="3"/>
  <c r="BG226" i="3"/>
  <c r="BF226" i="3"/>
  <c r="T226" i="3"/>
  <c r="R226" i="3"/>
  <c r="P226" i="3"/>
  <c r="BI223" i="3"/>
  <c r="BH223" i="3"/>
  <c r="BG223" i="3"/>
  <c r="BF223" i="3"/>
  <c r="T223" i="3"/>
  <c r="R223" i="3"/>
  <c r="P223" i="3"/>
  <c r="BI220" i="3"/>
  <c r="BH220" i="3"/>
  <c r="BG220" i="3"/>
  <c r="BF220" i="3"/>
  <c r="T220" i="3"/>
  <c r="R220" i="3"/>
  <c r="P220"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0" i="3"/>
  <c r="BH190" i="3"/>
  <c r="BG190" i="3"/>
  <c r="BF190" i="3"/>
  <c r="T190" i="3"/>
  <c r="R190" i="3"/>
  <c r="P190" i="3"/>
  <c r="BI188" i="3"/>
  <c r="BH188" i="3"/>
  <c r="BG188" i="3"/>
  <c r="BF188" i="3"/>
  <c r="T188" i="3"/>
  <c r="R188" i="3"/>
  <c r="P188" i="3"/>
  <c r="BI186" i="3"/>
  <c r="BH186" i="3"/>
  <c r="BG186" i="3"/>
  <c r="BF186" i="3"/>
  <c r="T186" i="3"/>
  <c r="R186" i="3"/>
  <c r="P186" i="3"/>
  <c r="BI184" i="3"/>
  <c r="BH184" i="3"/>
  <c r="BG184" i="3"/>
  <c r="BF184" i="3"/>
  <c r="T184" i="3"/>
  <c r="R184" i="3"/>
  <c r="P184" i="3"/>
  <c r="BI182" i="3"/>
  <c r="BH182" i="3"/>
  <c r="BG182" i="3"/>
  <c r="BF182" i="3"/>
  <c r="T182" i="3"/>
  <c r="R182" i="3"/>
  <c r="P182" i="3"/>
  <c r="BI180" i="3"/>
  <c r="BH180" i="3"/>
  <c r="BG180" i="3"/>
  <c r="BF180" i="3"/>
  <c r="T180" i="3"/>
  <c r="R180" i="3"/>
  <c r="P180" i="3"/>
  <c r="BI178" i="3"/>
  <c r="BH178" i="3"/>
  <c r="BG178" i="3"/>
  <c r="BF178" i="3"/>
  <c r="T178" i="3"/>
  <c r="R178" i="3"/>
  <c r="P178" i="3"/>
  <c r="BI176" i="3"/>
  <c r="BH176" i="3"/>
  <c r="BG176" i="3"/>
  <c r="BF176" i="3"/>
  <c r="T176" i="3"/>
  <c r="R176" i="3"/>
  <c r="P176" i="3"/>
  <c r="BI174" i="3"/>
  <c r="BH174" i="3"/>
  <c r="BG174" i="3"/>
  <c r="BF174" i="3"/>
  <c r="T174" i="3"/>
  <c r="R174" i="3"/>
  <c r="P174" i="3"/>
  <c r="BI172" i="3"/>
  <c r="BH172" i="3"/>
  <c r="BG172" i="3"/>
  <c r="BF172" i="3"/>
  <c r="T172" i="3"/>
  <c r="R172" i="3"/>
  <c r="P172" i="3"/>
  <c r="BI170" i="3"/>
  <c r="BH170" i="3"/>
  <c r="BG170" i="3"/>
  <c r="BF170" i="3"/>
  <c r="T170" i="3"/>
  <c r="R170" i="3"/>
  <c r="P170" i="3"/>
  <c r="BI168" i="3"/>
  <c r="BH168" i="3"/>
  <c r="BG168" i="3"/>
  <c r="BF168" i="3"/>
  <c r="T168" i="3"/>
  <c r="R168" i="3"/>
  <c r="P168" i="3"/>
  <c r="BI166" i="3"/>
  <c r="BH166" i="3"/>
  <c r="BG166" i="3"/>
  <c r="BF166" i="3"/>
  <c r="T166" i="3"/>
  <c r="R166" i="3"/>
  <c r="P166" i="3"/>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6" i="3"/>
  <c r="BH156" i="3"/>
  <c r="BG156" i="3"/>
  <c r="BF156" i="3"/>
  <c r="T156" i="3"/>
  <c r="R156" i="3"/>
  <c r="P156" i="3"/>
  <c r="BI154" i="3"/>
  <c r="BH154" i="3"/>
  <c r="BG154" i="3"/>
  <c r="BF154" i="3"/>
  <c r="T154" i="3"/>
  <c r="R154" i="3"/>
  <c r="P154" i="3"/>
  <c r="BI152" i="3"/>
  <c r="BH152" i="3"/>
  <c r="BG152" i="3"/>
  <c r="BF152" i="3"/>
  <c r="T152" i="3"/>
  <c r="R152" i="3"/>
  <c r="P152" i="3"/>
  <c r="BI150" i="3"/>
  <c r="BH150" i="3"/>
  <c r="BG150" i="3"/>
  <c r="BF150" i="3"/>
  <c r="T150" i="3"/>
  <c r="R150" i="3"/>
  <c r="P150" i="3"/>
  <c r="BI148" i="3"/>
  <c r="BH148" i="3"/>
  <c r="BG148" i="3"/>
  <c r="BF148" i="3"/>
  <c r="T148" i="3"/>
  <c r="R148" i="3"/>
  <c r="P148" i="3"/>
  <c r="BI146" i="3"/>
  <c r="BH146" i="3"/>
  <c r="BG146" i="3"/>
  <c r="BF146" i="3"/>
  <c r="T146" i="3"/>
  <c r="R146" i="3"/>
  <c r="P146" i="3"/>
  <c r="BI144" i="3"/>
  <c r="BH144" i="3"/>
  <c r="BG144" i="3"/>
  <c r="BF144" i="3"/>
  <c r="T144" i="3"/>
  <c r="R144" i="3"/>
  <c r="P144" i="3"/>
  <c r="BI142" i="3"/>
  <c r="BH142" i="3"/>
  <c r="BG142" i="3"/>
  <c r="BF142" i="3"/>
  <c r="T142" i="3"/>
  <c r="R142" i="3"/>
  <c r="P142" i="3"/>
  <c r="BI140" i="3"/>
  <c r="BH140" i="3"/>
  <c r="BG140" i="3"/>
  <c r="BF140" i="3"/>
  <c r="T140" i="3"/>
  <c r="R140" i="3"/>
  <c r="P140"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F121" i="3"/>
  <c r="E119" i="3"/>
  <c r="F91" i="3"/>
  <c r="E89" i="3"/>
  <c r="J26" i="3"/>
  <c r="E26" i="3"/>
  <c r="J94" i="3" s="1"/>
  <c r="J25" i="3"/>
  <c r="J23" i="3"/>
  <c r="E23" i="3"/>
  <c r="J123" i="3" s="1"/>
  <c r="J22" i="3"/>
  <c r="J20" i="3"/>
  <c r="E20" i="3"/>
  <c r="F124" i="3" s="1"/>
  <c r="J19" i="3"/>
  <c r="J17" i="3"/>
  <c r="E17" i="3"/>
  <c r="F123" i="3" s="1"/>
  <c r="J16" i="3"/>
  <c r="J14" i="3"/>
  <c r="J121" i="3" s="1"/>
  <c r="E7" i="3"/>
  <c r="E115" i="3"/>
  <c r="J39" i="2"/>
  <c r="J38" i="2"/>
  <c r="AY96" i="1" s="1"/>
  <c r="J37" i="2"/>
  <c r="AX96" i="1" s="1"/>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F115" i="2"/>
  <c r="E113" i="2"/>
  <c r="F91" i="2"/>
  <c r="E89" i="2"/>
  <c r="J26" i="2"/>
  <c r="E26" i="2"/>
  <c r="J94" i="2" s="1"/>
  <c r="J25" i="2"/>
  <c r="J23" i="2"/>
  <c r="E23" i="2"/>
  <c r="J117" i="2" s="1"/>
  <c r="J22" i="2"/>
  <c r="J20" i="2"/>
  <c r="E20" i="2"/>
  <c r="F118" i="2" s="1"/>
  <c r="J19" i="2"/>
  <c r="J17" i="2"/>
  <c r="E17" i="2"/>
  <c r="F117" i="2" s="1"/>
  <c r="J16" i="2"/>
  <c r="J14" i="2"/>
  <c r="J91" i="2"/>
  <c r="E7" i="2"/>
  <c r="E109" i="2"/>
  <c r="L90" i="1"/>
  <c r="AM90" i="1"/>
  <c r="AM89" i="1"/>
  <c r="L89" i="1"/>
  <c r="AM87" i="1"/>
  <c r="L87" i="1"/>
  <c r="L85" i="1"/>
  <c r="L84" i="1"/>
  <c r="BK137" i="13"/>
  <c r="J137" i="13"/>
  <c r="BK135" i="13"/>
  <c r="J135" i="13"/>
  <c r="BK133" i="13"/>
  <c r="J133" i="13"/>
  <c r="BK131" i="13"/>
  <c r="J131" i="13"/>
  <c r="BK129" i="13"/>
  <c r="J129" i="13"/>
  <c r="BK127" i="13"/>
  <c r="J125" i="13"/>
  <c r="BK121" i="13"/>
  <c r="J170" i="12"/>
  <c r="J168" i="12"/>
  <c r="J158" i="12"/>
  <c r="BK156" i="12"/>
  <c r="BK152" i="12"/>
  <c r="J150" i="12"/>
  <c r="BK148" i="12"/>
  <c r="BK142" i="12"/>
  <c r="J140" i="12"/>
  <c r="J136" i="12"/>
  <c r="J134" i="12"/>
  <c r="J128" i="12"/>
  <c r="BK125" i="12"/>
  <c r="J121" i="12"/>
  <c r="J397" i="11"/>
  <c r="J393" i="11"/>
  <c r="J391" i="11"/>
  <c r="J389" i="11"/>
  <c r="J383" i="11"/>
  <c r="J381" i="11"/>
  <c r="J373" i="11"/>
  <c r="BK369" i="11"/>
  <c r="J363" i="11"/>
  <c r="J361" i="11"/>
  <c r="J351" i="11"/>
  <c r="J347" i="11"/>
  <c r="J345" i="11"/>
  <c r="J343" i="11"/>
  <c r="J337" i="11"/>
  <c r="BK335" i="11"/>
  <c r="BK333" i="11"/>
  <c r="BK331" i="11"/>
  <c r="BK328" i="11"/>
  <c r="BK311" i="11"/>
  <c r="BK307" i="11"/>
  <c r="J305" i="11"/>
  <c r="BK299" i="11"/>
  <c r="BK276" i="11"/>
  <c r="BK265" i="11"/>
  <c r="BK257" i="11"/>
  <c r="J255" i="11"/>
  <c r="BK243" i="11"/>
  <c r="J239" i="11"/>
  <c r="J236" i="11"/>
  <c r="J229" i="11"/>
  <c r="BK227" i="11"/>
  <c r="J225" i="11"/>
  <c r="BK221" i="11"/>
  <c r="J218" i="11"/>
  <c r="J215" i="11"/>
  <c r="J208" i="11"/>
  <c r="BK206" i="11"/>
  <c r="J204" i="11"/>
  <c r="BK202" i="11"/>
  <c r="J200" i="11"/>
  <c r="BK198" i="11"/>
  <c r="BK196" i="11"/>
  <c r="J194" i="11"/>
  <c r="BK192" i="11"/>
  <c r="J188" i="11"/>
  <c r="J184" i="11"/>
  <c r="J182" i="11"/>
  <c r="BK177" i="11"/>
  <c r="J174" i="11"/>
  <c r="J170" i="11"/>
  <c r="BK166" i="11"/>
  <c r="J164" i="11"/>
  <c r="J160" i="11"/>
  <c r="J158" i="11"/>
  <c r="BK156" i="11"/>
  <c r="BK154" i="11"/>
  <c r="J152" i="11"/>
  <c r="J150" i="11"/>
  <c r="J148" i="11"/>
  <c r="BK146" i="11"/>
  <c r="BK142" i="11"/>
  <c r="BK139" i="11"/>
  <c r="J137" i="11"/>
  <c r="BK134" i="11"/>
  <c r="BK132" i="11"/>
  <c r="J129" i="11"/>
  <c r="J138" i="10"/>
  <c r="J136" i="10"/>
  <c r="J124" i="10"/>
  <c r="J173" i="9"/>
  <c r="BK162" i="9"/>
  <c r="BK160" i="9"/>
  <c r="BK158" i="9"/>
  <c r="J155" i="9"/>
  <c r="BK149" i="9"/>
  <c r="J146" i="9"/>
  <c r="J143" i="9"/>
  <c r="J134" i="9"/>
  <c r="J128" i="9"/>
  <c r="J125" i="9"/>
  <c r="BK296" i="8"/>
  <c r="J291" i="8"/>
  <c r="BK289" i="8"/>
  <c r="J286" i="8"/>
  <c r="J281" i="8"/>
  <c r="J274" i="8"/>
  <c r="BK272" i="8"/>
  <c r="J263" i="8"/>
  <c r="J260" i="8"/>
  <c r="J257" i="8"/>
  <c r="BK254" i="8"/>
  <c r="J250" i="8"/>
  <c r="BK244" i="8"/>
  <c r="BK242" i="8"/>
  <c r="BK220" i="8"/>
  <c r="J218" i="8"/>
  <c r="J207" i="8"/>
  <c r="BK202" i="8"/>
  <c r="J200" i="8"/>
  <c r="J198" i="8"/>
  <c r="J192" i="8"/>
  <c r="BK186" i="8"/>
  <c r="BK180" i="8"/>
  <c r="J177" i="8"/>
  <c r="J168" i="8"/>
  <c r="BK163" i="8"/>
  <c r="J160" i="8"/>
  <c r="J157" i="8"/>
  <c r="J150" i="8"/>
  <c r="BK139" i="8"/>
  <c r="BK137" i="8"/>
  <c r="J165" i="7"/>
  <c r="J163" i="7"/>
  <c r="BK159" i="7"/>
  <c r="J159" i="7"/>
  <c r="BK155" i="7"/>
  <c r="BK153" i="7"/>
  <c r="BK151" i="7"/>
  <c r="BK137" i="7"/>
  <c r="J133" i="7"/>
  <c r="BK131" i="7"/>
  <c r="J127" i="7"/>
  <c r="BK125" i="7"/>
  <c r="J163" i="6"/>
  <c r="BK160" i="6"/>
  <c r="BK157" i="6"/>
  <c r="J154" i="6"/>
  <c r="J151" i="6"/>
  <c r="BK148" i="6"/>
  <c r="BK145" i="6"/>
  <c r="J142" i="6"/>
  <c r="BK136" i="6"/>
  <c r="J133" i="6"/>
  <c r="J154" i="5"/>
  <c r="J151" i="5"/>
  <c r="BK142" i="5"/>
  <c r="BK139" i="5"/>
  <c r="J136" i="5"/>
  <c r="BK127" i="4"/>
  <c r="BK664" i="3"/>
  <c r="J664" i="3"/>
  <c r="BK662" i="3"/>
  <c r="J662" i="3"/>
  <c r="BK660" i="3"/>
  <c r="J660" i="3"/>
  <c r="BK657" i="3"/>
  <c r="J657" i="3"/>
  <c r="BK654" i="3"/>
  <c r="J654" i="3"/>
  <c r="BK650" i="3"/>
  <c r="J647" i="3"/>
  <c r="BK645" i="3"/>
  <c r="BK643" i="3"/>
  <c r="BK641" i="3"/>
  <c r="J641" i="3"/>
  <c r="BK639" i="3"/>
  <c r="J639" i="3"/>
  <c r="J637" i="3"/>
  <c r="J633" i="3"/>
  <c r="BK631" i="3"/>
  <c r="J629" i="3"/>
  <c r="J623" i="3"/>
  <c r="BK621" i="3"/>
  <c r="J619" i="3"/>
  <c r="BK615" i="3"/>
  <c r="J613" i="3"/>
  <c r="J603" i="3"/>
  <c r="BK601" i="3"/>
  <c r="BK597" i="3"/>
  <c r="J595" i="3"/>
  <c r="BK593" i="3"/>
  <c r="BK591" i="3"/>
  <c r="BK585" i="3"/>
  <c r="J576" i="3"/>
  <c r="J572" i="3"/>
  <c r="BK568" i="3"/>
  <c r="BK566" i="3"/>
  <c r="J562" i="3"/>
  <c r="J550" i="3"/>
  <c r="J541" i="3"/>
  <c r="BK535" i="3"/>
  <c r="BK531" i="3"/>
  <c r="J527" i="3"/>
  <c r="J521" i="3"/>
  <c r="J511" i="3"/>
  <c r="BK505" i="3"/>
  <c r="J503" i="3"/>
  <c r="J493" i="3"/>
  <c r="J483" i="3"/>
  <c r="BK467" i="3"/>
  <c r="J465" i="3"/>
  <c r="J461" i="3"/>
  <c r="J441" i="3"/>
  <c r="J439" i="3"/>
  <c r="BK435" i="3"/>
  <c r="J432" i="3"/>
  <c r="J430" i="3"/>
  <c r="J428" i="3"/>
  <c r="J426" i="3"/>
  <c r="BK419" i="3"/>
  <c r="BK417" i="3"/>
  <c r="BK415" i="3"/>
  <c r="J413" i="3"/>
  <c r="J411" i="3"/>
  <c r="J409" i="3"/>
  <c r="J407" i="3"/>
  <c r="BK405" i="3"/>
  <c r="BK403" i="3"/>
  <c r="J401" i="3"/>
  <c r="BK399" i="3"/>
  <c r="BK395" i="3"/>
  <c r="BK393" i="3"/>
  <c r="J384" i="3"/>
  <c r="J381" i="3"/>
  <c r="J379" i="3"/>
  <c r="J376" i="3"/>
  <c r="BK374" i="3"/>
  <c r="J372" i="3"/>
  <c r="J370" i="3"/>
  <c r="J364" i="3"/>
  <c r="BK362" i="3"/>
  <c r="BK354" i="3"/>
  <c r="BK352" i="3"/>
  <c r="J350" i="3"/>
  <c r="J344" i="3"/>
  <c r="J336" i="3"/>
  <c r="J334" i="3"/>
  <c r="BK330" i="3"/>
  <c r="BK328" i="3"/>
  <c r="J326" i="3"/>
  <c r="BK324" i="3"/>
  <c r="BK322" i="3"/>
  <c r="BK320" i="3"/>
  <c r="J318" i="3"/>
  <c r="J313" i="3"/>
  <c r="J309" i="3"/>
  <c r="BK307" i="3"/>
  <c r="J293" i="3"/>
  <c r="J291" i="3"/>
  <c r="BK287" i="3"/>
  <c r="BK285" i="3"/>
  <c r="J283" i="3"/>
  <c r="J271" i="3"/>
  <c r="J259" i="3"/>
  <c r="J251" i="3"/>
  <c r="BK245" i="3"/>
  <c r="J243" i="3"/>
  <c r="BK233" i="3"/>
  <c r="J231" i="3"/>
  <c r="BK229" i="3"/>
  <c r="J226" i="3"/>
  <c r="J209" i="3"/>
  <c r="J207" i="3"/>
  <c r="J205" i="3"/>
  <c r="BK201" i="3"/>
  <c r="J193" i="3"/>
  <c r="J180" i="3"/>
  <c r="J178" i="3"/>
  <c r="BK172" i="3"/>
  <c r="BK166" i="3"/>
  <c r="J162" i="3"/>
  <c r="J160" i="3"/>
  <c r="BK156" i="3"/>
  <c r="BK150" i="3"/>
  <c r="J148" i="3"/>
  <c r="BK144" i="3"/>
  <c r="J142" i="3"/>
  <c r="J140" i="3"/>
  <c r="BK138" i="3"/>
  <c r="J136" i="3"/>
  <c r="BK134" i="3"/>
  <c r="BK132" i="3"/>
  <c r="J205" i="2"/>
  <c r="BK203" i="2"/>
  <c r="J201" i="2"/>
  <c r="J195" i="2"/>
  <c r="BK193" i="2"/>
  <c r="J191" i="2"/>
  <c r="BK189" i="2"/>
  <c r="J181" i="2"/>
  <c r="BK175" i="2"/>
  <c r="BK173" i="2"/>
  <c r="BK171" i="2"/>
  <c r="BK165" i="2"/>
  <c r="J163" i="2"/>
  <c r="BK161" i="2"/>
  <c r="J159" i="2"/>
  <c r="BK157" i="2"/>
  <c r="J141" i="2"/>
  <c r="BK133" i="2"/>
  <c r="BK125" i="2"/>
  <c r="BK123" i="2"/>
  <c r="J127" i="13"/>
  <c r="BK125" i="13"/>
  <c r="BK123" i="13"/>
  <c r="BK166" i="12"/>
  <c r="BK164" i="12"/>
  <c r="BK162" i="12"/>
  <c r="BK160" i="12"/>
  <c r="J156" i="12"/>
  <c r="J154" i="12"/>
  <c r="J148" i="12"/>
  <c r="BK146" i="12"/>
  <c r="J144" i="12"/>
  <c r="BK138" i="12"/>
  <c r="BK134" i="12"/>
  <c r="BK132" i="12"/>
  <c r="J130" i="12"/>
  <c r="BK128" i="12"/>
  <c r="BK123" i="12"/>
  <c r="BK405" i="11"/>
  <c r="J401" i="11"/>
  <c r="J399" i="11"/>
  <c r="BK397" i="11"/>
  <c r="J395" i="11"/>
  <c r="BK387" i="11"/>
  <c r="J385" i="11"/>
  <c r="BK379" i="11"/>
  <c r="J375" i="11"/>
  <c r="J369" i="11"/>
  <c r="J365" i="11"/>
  <c r="J357" i="11"/>
  <c r="BK341" i="11"/>
  <c r="BK339" i="11"/>
  <c r="BK337" i="11"/>
  <c r="J335" i="11"/>
  <c r="J333" i="11"/>
  <c r="J331" i="11"/>
  <c r="BK325" i="11"/>
  <c r="J323" i="11"/>
  <c r="BK320" i="11"/>
  <c r="J317" i="11"/>
  <c r="J315" i="11"/>
  <c r="J313" i="11"/>
  <c r="J309" i="11"/>
  <c r="BK303" i="11"/>
  <c r="J301" i="11"/>
  <c r="BK297" i="11"/>
  <c r="BK295" i="11"/>
  <c r="BK293" i="11"/>
  <c r="BK291" i="11"/>
  <c r="BK288" i="11"/>
  <c r="J285" i="11"/>
  <c r="J282" i="11"/>
  <c r="BK273" i="11"/>
  <c r="J270" i="11"/>
  <c r="BK267" i="11"/>
  <c r="J265" i="11"/>
  <c r="BK263" i="11"/>
  <c r="BK261" i="11"/>
  <c r="J261" i="11"/>
  <c r="BK259" i="11"/>
  <c r="J253" i="11"/>
  <c r="BK241" i="11"/>
  <c r="BK239" i="11"/>
  <c r="BK236" i="11"/>
  <c r="J234" i="11"/>
  <c r="J232" i="11"/>
  <c r="J223" i="11"/>
  <c r="BK215" i="11"/>
  <c r="BK212" i="11"/>
  <c r="J210" i="11"/>
  <c r="BK200" i="11"/>
  <c r="BK194" i="11"/>
  <c r="J192" i="11"/>
  <c r="BK190" i="11"/>
  <c r="J186" i="11"/>
  <c r="J179" i="11"/>
  <c r="J177" i="11"/>
  <c r="BK172" i="11"/>
  <c r="J162" i="11"/>
  <c r="BK158" i="11"/>
  <c r="J156" i="11"/>
  <c r="J154" i="11"/>
  <c r="BK150" i="11"/>
  <c r="BK123" i="11"/>
  <c r="BK138" i="10"/>
  <c r="BK128" i="10"/>
  <c r="BK124" i="10"/>
  <c r="BK121" i="10"/>
  <c r="J168" i="9"/>
  <c r="J165" i="9"/>
  <c r="J160" i="9"/>
  <c r="BK146" i="9"/>
  <c r="BK137" i="9"/>
  <c r="J131" i="9"/>
  <c r="BK128" i="9"/>
  <c r="BK313" i="8"/>
  <c r="J313" i="8"/>
  <c r="BK310" i="8"/>
  <c r="BK307" i="8"/>
  <c r="J299" i="8"/>
  <c r="J296" i="8"/>
  <c r="BK293" i="8"/>
  <c r="BK286" i="8"/>
  <c r="BK283" i="8"/>
  <c r="BK276" i="8"/>
  <c r="BK274" i="8"/>
  <c r="J272" i="8"/>
  <c r="BK260" i="8"/>
  <c r="BK257" i="8"/>
  <c r="J254" i="8"/>
  <c r="BK250" i="8"/>
  <c r="BK248" i="8"/>
  <c r="J246" i="8"/>
  <c r="J242" i="8"/>
  <c r="J232" i="8"/>
  <c r="J230" i="8"/>
  <c r="BK218" i="8"/>
  <c r="J213" i="8"/>
  <c r="BK205" i="8"/>
  <c r="J189" i="8"/>
  <c r="J186" i="8"/>
  <c r="J175" i="8"/>
  <c r="J173" i="8"/>
  <c r="J163" i="8"/>
  <c r="BK160" i="8"/>
  <c r="BK157" i="8"/>
  <c r="J154" i="8"/>
  <c r="BK150" i="8"/>
  <c r="BK148" i="8"/>
  <c r="BK141" i="8"/>
  <c r="BK165" i="7"/>
  <c r="BK163" i="7"/>
  <c r="BK161" i="7"/>
  <c r="BK157" i="7"/>
  <c r="J151" i="7"/>
  <c r="BK149" i="7"/>
  <c r="BK147" i="7"/>
  <c r="J143" i="7"/>
  <c r="J137" i="7"/>
  <c r="J131" i="7"/>
  <c r="BK127" i="7"/>
  <c r="J160" i="6"/>
  <c r="J157" i="6"/>
  <c r="J148" i="6"/>
  <c r="J139" i="6"/>
  <c r="J130" i="6"/>
  <c r="BK127" i="6"/>
  <c r="J160" i="5"/>
  <c r="BK154" i="5"/>
  <c r="BK148" i="5"/>
  <c r="J145" i="5"/>
  <c r="J142" i="5"/>
  <c r="J139" i="5"/>
  <c r="BK136" i="5"/>
  <c r="BK127" i="5"/>
  <c r="J635" i="3"/>
  <c r="BK633" i="3"/>
  <c r="BK629" i="3"/>
  <c r="BK625" i="3"/>
  <c r="J615" i="3"/>
  <c r="BK613" i="3"/>
  <c r="J611" i="3"/>
  <c r="BK607" i="3"/>
  <c r="BK603" i="3"/>
  <c r="BK599" i="3"/>
  <c r="BK595" i="3"/>
  <c r="J593" i="3"/>
  <c r="J585" i="3"/>
  <c r="J583" i="3"/>
  <c r="BK579" i="3"/>
  <c r="BK574" i="3"/>
  <c r="BK570" i="3"/>
  <c r="BK564" i="3"/>
  <c r="J560" i="3"/>
  <c r="J556" i="3"/>
  <c r="BK554" i="3"/>
  <c r="BK552" i="3"/>
  <c r="BK550" i="3"/>
  <c r="J548" i="3"/>
  <c r="J539" i="3"/>
  <c r="J537" i="3"/>
  <c r="J535" i="3"/>
  <c r="J533" i="3"/>
  <c r="BK529" i="3"/>
  <c r="BK527" i="3"/>
  <c r="BK525" i="3"/>
  <c r="BK521" i="3"/>
  <c r="J519" i="3"/>
  <c r="BK517" i="3"/>
  <c r="BK515" i="3"/>
  <c r="BK513" i="3"/>
  <c r="BK511" i="3"/>
  <c r="J509" i="3"/>
  <c r="J501" i="3"/>
  <c r="BK497" i="3"/>
  <c r="BK495" i="3"/>
  <c r="BK493" i="3"/>
  <c r="BK490" i="3"/>
  <c r="BK485" i="3"/>
  <c r="BK483" i="3"/>
  <c r="BK481" i="3"/>
  <c r="J479" i="3"/>
  <c r="J477" i="3"/>
  <c r="BK475" i="3"/>
  <c r="J473" i="3"/>
  <c r="J471" i="3"/>
  <c r="BK469" i="3"/>
  <c r="J467" i="3"/>
  <c r="BK465" i="3"/>
  <c r="BK463" i="3"/>
  <c r="BK461" i="3"/>
  <c r="BK459" i="3"/>
  <c r="J455" i="3"/>
  <c r="BK451" i="3"/>
  <c r="BK449" i="3"/>
  <c r="J447" i="3"/>
  <c r="BK445" i="3"/>
  <c r="BK443" i="3"/>
  <c r="BK441" i="3"/>
  <c r="BK437" i="3"/>
  <c r="J435" i="3"/>
  <c r="BK430" i="3"/>
  <c r="J423" i="3"/>
  <c r="BK421" i="3"/>
  <c r="J419" i="3"/>
  <c r="J417" i="3"/>
  <c r="J403" i="3"/>
  <c r="J397" i="3"/>
  <c r="J391" i="3"/>
  <c r="J387" i="3"/>
  <c r="BK381" i="3"/>
  <c r="BK376" i="3"/>
  <c r="J374" i="3"/>
  <c r="BK372" i="3"/>
  <c r="J366" i="3"/>
  <c r="BK364" i="3"/>
  <c r="J362" i="3"/>
  <c r="BK360" i="3"/>
  <c r="J358" i="3"/>
  <c r="J352" i="3"/>
  <c r="BK342" i="3"/>
  <c r="BK340" i="3"/>
  <c r="J332" i="3"/>
  <c r="J320" i="3"/>
  <c r="BK318" i="3"/>
  <c r="BK316" i="3"/>
  <c r="BK313" i="3"/>
  <c r="J311" i="3"/>
  <c r="BK305" i="3"/>
  <c r="J303" i="3"/>
  <c r="J299" i="3"/>
  <c r="BK297" i="3"/>
  <c r="BK295" i="3"/>
  <c r="BK293" i="3"/>
  <c r="BK289" i="3"/>
  <c r="BK281" i="3"/>
  <c r="J274" i="3"/>
  <c r="BK265" i="3"/>
  <c r="J263" i="3"/>
  <c r="BK257" i="3"/>
  <c r="BK251" i="3"/>
  <c r="BK249" i="3"/>
  <c r="BK243" i="3"/>
  <c r="J239" i="3"/>
  <c r="J237" i="3"/>
  <c r="J223" i="3"/>
  <c r="BK217" i="3"/>
  <c r="BK215" i="3"/>
  <c r="BK213" i="3"/>
  <c r="BK211" i="3"/>
  <c r="BK209" i="3"/>
  <c r="BK203" i="3"/>
  <c r="BK199" i="3"/>
  <c r="BK197" i="3"/>
  <c r="J195" i="3"/>
  <c r="BK190" i="3"/>
  <c r="BK188" i="3"/>
  <c r="BK186" i="3"/>
  <c r="BK184" i="3"/>
  <c r="BK182" i="3"/>
  <c r="BK178" i="3"/>
  <c r="J176" i="3"/>
  <c r="J168" i="3"/>
  <c r="BK164" i="3"/>
  <c r="BK158" i="3"/>
  <c r="J154" i="3"/>
  <c r="BK152" i="3"/>
  <c r="J146" i="3"/>
  <c r="BK136" i="3"/>
  <c r="J207" i="2"/>
  <c r="BK201" i="2"/>
  <c r="BK191" i="2"/>
  <c r="J189" i="2"/>
  <c r="J187" i="2"/>
  <c r="BK185" i="2"/>
  <c r="J183" i="2"/>
  <c r="BK179" i="2"/>
  <c r="J177" i="2"/>
  <c r="BK167" i="2"/>
  <c r="J165" i="2"/>
  <c r="J157" i="2"/>
  <c r="BK155" i="2"/>
  <c r="BK145" i="2"/>
  <c r="J139" i="2"/>
  <c r="BK137" i="2"/>
  <c r="BK135" i="2"/>
  <c r="J133" i="2"/>
  <c r="BK127" i="2"/>
  <c r="J123" i="2"/>
  <c r="AS106" i="1"/>
  <c r="J123" i="13"/>
  <c r="J121" i="13"/>
  <c r="BK170" i="12"/>
  <c r="BK168" i="12"/>
  <c r="J166" i="12"/>
  <c r="J164" i="12"/>
  <c r="J162" i="12"/>
  <c r="J160" i="12"/>
  <c r="BK158" i="12"/>
  <c r="BK154" i="12"/>
  <c r="J152" i="12"/>
  <c r="BK150" i="12"/>
  <c r="J146" i="12"/>
  <c r="BK144" i="12"/>
  <c r="J142" i="12"/>
  <c r="BK140" i="12"/>
  <c r="J138" i="12"/>
  <c r="BK136" i="12"/>
  <c r="J132" i="12"/>
  <c r="BK130" i="12"/>
  <c r="J125" i="12"/>
  <c r="J123" i="12"/>
  <c r="BK121" i="12"/>
  <c r="J407" i="11"/>
  <c r="BK403" i="11"/>
  <c r="BK401" i="11"/>
  <c r="BK399" i="11"/>
  <c r="BK395" i="11"/>
  <c r="BK393" i="11"/>
  <c r="BK391" i="11"/>
  <c r="BK389" i="11"/>
  <c r="J387" i="11"/>
  <c r="J379" i="11"/>
  <c r="J377" i="11"/>
  <c r="J371" i="11"/>
  <c r="J367" i="11"/>
  <c r="BK365" i="11"/>
  <c r="BK363" i="11"/>
  <c r="BK361" i="11"/>
  <c r="J359" i="11"/>
  <c r="BK355" i="11"/>
  <c r="J353" i="11"/>
  <c r="BK351" i="11"/>
  <c r="BK349" i="11"/>
  <c r="BK345" i="11"/>
  <c r="J325" i="11"/>
  <c r="J320" i="11"/>
  <c r="BK317" i="11"/>
  <c r="BK315" i="11"/>
  <c r="BK313" i="11"/>
  <c r="J311" i="11"/>
  <c r="J307" i="11"/>
  <c r="BK305" i="11"/>
  <c r="BK301" i="11"/>
  <c r="J297" i="11"/>
  <c r="J295" i="11"/>
  <c r="J293" i="11"/>
  <c r="BK279" i="11"/>
  <c r="J276" i="11"/>
  <c r="J273" i="11"/>
  <c r="J257" i="11"/>
  <c r="BK255" i="11"/>
  <c r="J250" i="11"/>
  <c r="J248" i="11"/>
  <c r="J246" i="11"/>
  <c r="J243" i="11"/>
  <c r="BK232" i="11"/>
  <c r="J227" i="11"/>
  <c r="BK225" i="11"/>
  <c r="BK218" i="11"/>
  <c r="BK208" i="11"/>
  <c r="J206" i="11"/>
  <c r="J198" i="11"/>
  <c r="J196" i="11"/>
  <c r="J190" i="11"/>
  <c r="BK182" i="11"/>
  <c r="J172" i="11"/>
  <c r="J168" i="11"/>
  <c r="BK144" i="11"/>
  <c r="J142" i="11"/>
  <c r="BK129" i="11"/>
  <c r="BK126" i="11"/>
  <c r="BK140" i="10"/>
  <c r="BK136" i="10"/>
  <c r="BK132" i="10"/>
  <c r="BK173" i="9"/>
  <c r="BK171" i="9"/>
  <c r="BK168" i="9"/>
  <c r="BK165" i="9"/>
  <c r="J162" i="9"/>
  <c r="J158" i="9"/>
  <c r="BK155" i="9"/>
  <c r="BK152" i="9"/>
  <c r="BK143" i="9"/>
  <c r="J140" i="9"/>
  <c r="J137" i="9"/>
  <c r="BK131" i="9"/>
  <c r="BK125" i="9"/>
  <c r="BK303" i="8"/>
  <c r="BK299" i="8"/>
  <c r="J293" i="8"/>
  <c r="BK291" i="8"/>
  <c r="BK279" i="8"/>
  <c r="J267" i="8"/>
  <c r="J248" i="8"/>
  <c r="J244" i="8"/>
  <c r="BK240" i="8"/>
  <c r="BK238" i="8"/>
  <c r="BK235" i="8"/>
  <c r="BK230" i="8"/>
  <c r="J227" i="8"/>
  <c r="BK224" i="8"/>
  <c r="J220" i="8"/>
  <c r="BK215" i="8"/>
  <c r="BK210" i="8"/>
  <c r="J202" i="8"/>
  <c r="BK195" i="8"/>
  <c r="BK192" i="8"/>
  <c r="J183" i="8"/>
  <c r="J180" i="8"/>
  <c r="BK175" i="8"/>
  <c r="BK170" i="8"/>
  <c r="BK168" i="8"/>
  <c r="J166" i="8"/>
  <c r="BK154" i="8"/>
  <c r="J146" i="8"/>
  <c r="BK143" i="8"/>
  <c r="J139" i="8"/>
  <c r="J137" i="8"/>
  <c r="J153" i="7"/>
  <c r="J147" i="7"/>
  <c r="J145" i="7"/>
  <c r="J141" i="7"/>
  <c r="BK139" i="7"/>
  <c r="J135" i="7"/>
  <c r="BK129" i="7"/>
  <c r="J123" i="7"/>
  <c r="BK163" i="6"/>
  <c r="BK139" i="6"/>
  <c r="J136" i="6"/>
  <c r="BK160" i="5"/>
  <c r="BK157" i="5"/>
  <c r="BK145" i="5"/>
  <c r="BK133" i="5"/>
  <c r="J130" i="5"/>
  <c r="J127" i="5"/>
  <c r="J643" i="3"/>
  <c r="J627" i="3"/>
  <c r="BK623" i="3"/>
  <c r="BK619" i="3"/>
  <c r="J617" i="3"/>
  <c r="J609" i="3"/>
  <c r="J607" i="3"/>
  <c r="J605" i="3"/>
  <c r="J599" i="3"/>
  <c r="J597" i="3"/>
  <c r="J591" i="3"/>
  <c r="BK589" i="3"/>
  <c r="J587" i="3"/>
  <c r="BK583" i="3"/>
  <c r="BK581" i="3"/>
  <c r="J579" i="3"/>
  <c r="BK572" i="3"/>
  <c r="J570" i="3"/>
  <c r="J568" i="3"/>
  <c r="J566" i="3"/>
  <c r="BK558" i="3"/>
  <c r="BK556" i="3"/>
  <c r="J554" i="3"/>
  <c r="BK548" i="3"/>
  <c r="J546" i="3"/>
  <c r="BK544" i="3"/>
  <c r="BK541" i="3"/>
  <c r="BK539" i="3"/>
  <c r="J531" i="3"/>
  <c r="J529" i="3"/>
  <c r="BK523" i="3"/>
  <c r="J515" i="3"/>
  <c r="BK509" i="3"/>
  <c r="J507" i="3"/>
  <c r="J499" i="3"/>
  <c r="J495" i="3"/>
  <c r="J487" i="3"/>
  <c r="BK479" i="3"/>
  <c r="BK473" i="3"/>
  <c r="J463" i="3"/>
  <c r="J457" i="3"/>
  <c r="BK453" i="3"/>
  <c r="J451" i="3"/>
  <c r="J449" i="3"/>
  <c r="BK447" i="3"/>
  <c r="J445" i="3"/>
  <c r="J443" i="3"/>
  <c r="BK432" i="3"/>
  <c r="BK428" i="3"/>
  <c r="J415" i="3"/>
  <c r="BK413" i="3"/>
  <c r="BK409" i="3"/>
  <c r="BK407" i="3"/>
  <c r="BK397" i="3"/>
  <c r="BK391" i="3"/>
  <c r="BK389" i="3"/>
  <c r="BK379" i="3"/>
  <c r="BK368" i="3"/>
  <c r="J360" i="3"/>
  <c r="BK358" i="3"/>
  <c r="J356" i="3"/>
  <c r="BK350" i="3"/>
  <c r="J348" i="3"/>
  <c r="BK346" i="3"/>
  <c r="BK344" i="3"/>
  <c r="J342" i="3"/>
  <c r="BK338" i="3"/>
  <c r="BK336" i="3"/>
  <c r="BK334" i="3"/>
  <c r="BK332" i="3"/>
  <c r="J328" i="3"/>
  <c r="J316" i="3"/>
  <c r="J305" i="3"/>
  <c r="BK303" i="3"/>
  <c r="BK301" i="3"/>
  <c r="BK299" i="3"/>
  <c r="J297" i="3"/>
  <c r="J295" i="3"/>
  <c r="BK291" i="3"/>
  <c r="J289" i="3"/>
  <c r="J287" i="3"/>
  <c r="J285" i="3"/>
  <c r="BK283" i="3"/>
  <c r="J281" i="3"/>
  <c r="BK277" i="3"/>
  <c r="BK274" i="3"/>
  <c r="BK271" i="3"/>
  <c r="BK268" i="3"/>
  <c r="J265" i="3"/>
  <c r="BK263" i="3"/>
  <c r="J261" i="3"/>
  <c r="BK259" i="3"/>
  <c r="J257" i="3"/>
  <c r="BK255" i="3"/>
  <c r="BK253" i="3"/>
  <c r="J249" i="3"/>
  <c r="J247" i="3"/>
  <c r="BK241" i="3"/>
  <c r="BK235" i="3"/>
  <c r="BK231" i="3"/>
  <c r="J229" i="3"/>
  <c r="BK220" i="3"/>
  <c r="J213" i="3"/>
  <c r="J211" i="3"/>
  <c r="BK207" i="3"/>
  <c r="BK205" i="3"/>
  <c r="J203" i="3"/>
  <c r="J199" i="3"/>
  <c r="J197" i="3"/>
  <c r="BK195" i="3"/>
  <c r="BK193" i="3"/>
  <c r="J188" i="3"/>
  <c r="J184" i="3"/>
  <c r="J174" i="3"/>
  <c r="J172" i="3"/>
  <c r="BK170" i="3"/>
  <c r="BK168" i="3"/>
  <c r="J166" i="3"/>
  <c r="J164" i="3"/>
  <c r="J138" i="3"/>
  <c r="J134" i="3"/>
  <c r="J132" i="3"/>
  <c r="J130" i="3"/>
  <c r="BK207" i="2"/>
  <c r="J203" i="2"/>
  <c r="J199" i="2"/>
  <c r="J197" i="2"/>
  <c r="BK195" i="2"/>
  <c r="J173" i="2"/>
  <c r="J171" i="2"/>
  <c r="J169" i="2"/>
  <c r="J167" i="2"/>
  <c r="J155" i="2"/>
  <c r="J153" i="2"/>
  <c r="BK151" i="2"/>
  <c r="J149" i="2"/>
  <c r="J147" i="2"/>
  <c r="J143" i="2"/>
  <c r="BK141" i="2"/>
  <c r="J131" i="2"/>
  <c r="J129" i="2"/>
  <c r="J127" i="2"/>
  <c r="J125" i="2"/>
  <c r="AS98" i="1"/>
  <c r="BK407" i="11"/>
  <c r="J405" i="11"/>
  <c r="J403" i="11"/>
  <c r="BK385" i="11"/>
  <c r="BK383" i="11"/>
  <c r="BK381" i="11"/>
  <c r="BK377" i="11"/>
  <c r="BK375" i="11"/>
  <c r="BK373" i="11"/>
  <c r="BK371" i="11"/>
  <c r="BK367" i="11"/>
  <c r="BK359" i="11"/>
  <c r="BK357" i="11"/>
  <c r="J355" i="11"/>
  <c r="BK353" i="11"/>
  <c r="J349" i="11"/>
  <c r="BK347" i="11"/>
  <c r="BK343" i="11"/>
  <c r="J341" i="11"/>
  <c r="J339" i="11"/>
  <c r="J328" i="11"/>
  <c r="BK323" i="11"/>
  <c r="BK309" i="11"/>
  <c r="J303" i="11"/>
  <c r="J299" i="11"/>
  <c r="J291" i="11"/>
  <c r="J288" i="11"/>
  <c r="BK285" i="11"/>
  <c r="BK282" i="11"/>
  <c r="J279" i="11"/>
  <c r="BK270" i="11"/>
  <c r="J267" i="11"/>
  <c r="J263" i="11"/>
  <c r="J259" i="11"/>
  <c r="BK253" i="11"/>
  <c r="BK250" i="11"/>
  <c r="BK248" i="11"/>
  <c r="BK246" i="11"/>
  <c r="J241" i="11"/>
  <c r="BK234" i="11"/>
  <c r="BK229" i="11"/>
  <c r="BK223" i="11"/>
  <c r="J221" i="11"/>
  <c r="J212" i="11"/>
  <c r="BK210" i="11"/>
  <c r="BK204" i="11"/>
  <c r="J202" i="11"/>
  <c r="BK188" i="11"/>
  <c r="BK186" i="11"/>
  <c r="BK184" i="11"/>
  <c r="BK179" i="11"/>
  <c r="BK174" i="11"/>
  <c r="BK170" i="11"/>
  <c r="BK168" i="11"/>
  <c r="J166" i="11"/>
  <c r="BK164" i="11"/>
  <c r="BK162" i="11"/>
  <c r="BK160" i="11"/>
  <c r="BK152" i="11"/>
  <c r="BK148" i="11"/>
  <c r="J146" i="11"/>
  <c r="J144" i="11"/>
  <c r="J139" i="11"/>
  <c r="BK137" i="11"/>
  <c r="J134" i="11"/>
  <c r="J132" i="11"/>
  <c r="J126" i="11"/>
  <c r="J123" i="11"/>
  <c r="J140" i="10"/>
  <c r="J132" i="10"/>
  <c r="J128" i="10"/>
  <c r="J121" i="10"/>
  <c r="J171" i="9"/>
  <c r="J152" i="9"/>
  <c r="J149" i="9"/>
  <c r="BK140" i="9"/>
  <c r="BK134" i="9"/>
  <c r="J310" i="8"/>
  <c r="J307" i="8"/>
  <c r="J303" i="8"/>
  <c r="J289" i="8"/>
  <c r="J283" i="8"/>
  <c r="BK281" i="8"/>
  <c r="J279" i="8"/>
  <c r="J276" i="8"/>
  <c r="BK267" i="8"/>
  <c r="BK263" i="8"/>
  <c r="BK246" i="8"/>
  <c r="J240" i="8"/>
  <c r="J238" i="8"/>
  <c r="J235" i="8"/>
  <c r="BK232" i="8"/>
  <c r="BK227" i="8"/>
  <c r="J224" i="8"/>
  <c r="J215" i="8"/>
  <c r="BK213" i="8"/>
  <c r="J210" i="8"/>
  <c r="BK207" i="8"/>
  <c r="J205" i="8"/>
  <c r="BK200" i="8"/>
  <c r="BK198" i="8"/>
  <c r="J195" i="8"/>
  <c r="BK189" i="8"/>
  <c r="BK183" i="8"/>
  <c r="BK177" i="8"/>
  <c r="BK173" i="8"/>
  <c r="J170" i="8"/>
  <c r="BK166" i="8"/>
  <c r="J148" i="8"/>
  <c r="BK146" i="8"/>
  <c r="J143" i="8"/>
  <c r="J141" i="8"/>
  <c r="J161" i="7"/>
  <c r="J157" i="7"/>
  <c r="J155" i="7"/>
  <c r="J149" i="7"/>
  <c r="BK145" i="7"/>
  <c r="BK143" i="7"/>
  <c r="BK141" i="7"/>
  <c r="J139" i="7"/>
  <c r="BK135" i="7"/>
  <c r="BK133" i="7"/>
  <c r="J129" i="7"/>
  <c r="J125" i="7"/>
  <c r="BK123" i="7"/>
  <c r="BK154" i="6"/>
  <c r="BK151" i="6"/>
  <c r="J145" i="6"/>
  <c r="BK142" i="6"/>
  <c r="BK133" i="6"/>
  <c r="BK130" i="6"/>
  <c r="J127" i="6"/>
  <c r="J157" i="5"/>
  <c r="BK151" i="5"/>
  <c r="J148" i="5"/>
  <c r="J133" i="5"/>
  <c r="BK130" i="5"/>
  <c r="J127" i="4"/>
  <c r="J650" i="3"/>
  <c r="BK647" i="3"/>
  <c r="J645" i="3"/>
  <c r="BK637" i="3"/>
  <c r="BK635" i="3"/>
  <c r="J631" i="3"/>
  <c r="BK627" i="3"/>
  <c r="J625" i="3"/>
  <c r="J621" i="3"/>
  <c r="BK617" i="3"/>
  <c r="BK611" i="3"/>
  <c r="BK609" i="3"/>
  <c r="BK605" i="3"/>
  <c r="J601" i="3"/>
  <c r="J589" i="3"/>
  <c r="BK587" i="3"/>
  <c r="J581" i="3"/>
  <c r="BK576" i="3"/>
  <c r="J574" i="3"/>
  <c r="J564" i="3"/>
  <c r="BK562" i="3"/>
  <c r="BK560" i="3"/>
  <c r="J558" i="3"/>
  <c r="J552" i="3"/>
  <c r="BK546" i="3"/>
  <c r="J544" i="3"/>
  <c r="BK537" i="3"/>
  <c r="BK533" i="3"/>
  <c r="J525" i="3"/>
  <c r="J523" i="3"/>
  <c r="BK519" i="3"/>
  <c r="J517" i="3"/>
  <c r="J513" i="3"/>
  <c r="BK507" i="3"/>
  <c r="J505" i="3"/>
  <c r="BK503" i="3"/>
  <c r="BK501" i="3"/>
  <c r="BK499" i="3"/>
  <c r="J497" i="3"/>
  <c r="J490" i="3"/>
  <c r="BK487" i="3"/>
  <c r="J485" i="3"/>
  <c r="J481" i="3"/>
  <c r="BK477" i="3"/>
  <c r="J475" i="3"/>
  <c r="BK471" i="3"/>
  <c r="J469" i="3"/>
  <c r="J459" i="3"/>
  <c r="BK457" i="3"/>
  <c r="BK455" i="3"/>
  <c r="J453" i="3"/>
  <c r="BK439" i="3"/>
  <c r="J437" i="3"/>
  <c r="BK426" i="3"/>
  <c r="BK423" i="3"/>
  <c r="J421" i="3"/>
  <c r="BK411" i="3"/>
  <c r="J405" i="3"/>
  <c r="BK401" i="3"/>
  <c r="J399" i="3"/>
  <c r="J395" i="3"/>
  <c r="J393" i="3"/>
  <c r="J389" i="3"/>
  <c r="BK387" i="3"/>
  <c r="BK384" i="3"/>
  <c r="BK370" i="3"/>
  <c r="J368" i="3"/>
  <c r="BK366" i="3"/>
  <c r="BK356" i="3"/>
  <c r="J354" i="3"/>
  <c r="BK348" i="3"/>
  <c r="J346" i="3"/>
  <c r="J340" i="3"/>
  <c r="J338" i="3"/>
  <c r="J330" i="3"/>
  <c r="BK326" i="3"/>
  <c r="J324" i="3"/>
  <c r="J322" i="3"/>
  <c r="BK311" i="3"/>
  <c r="BK309" i="3"/>
  <c r="J307" i="3"/>
  <c r="J301" i="3"/>
  <c r="J277" i="3"/>
  <c r="J268" i="3"/>
  <c r="BK261" i="3"/>
  <c r="J255" i="3"/>
  <c r="J253" i="3"/>
  <c r="BK247" i="3"/>
  <c r="J245" i="3"/>
  <c r="J241" i="3"/>
  <c r="BK239" i="3"/>
  <c r="BK237" i="3"/>
  <c r="J235" i="3"/>
  <c r="J233" i="3"/>
  <c r="BK226" i="3"/>
  <c r="BK223" i="3"/>
  <c r="J220" i="3"/>
  <c r="J217" i="3"/>
  <c r="J215" i="3"/>
  <c r="J201" i="3"/>
  <c r="J190" i="3"/>
  <c r="J186" i="3"/>
  <c r="J182" i="3"/>
  <c r="BK180" i="3"/>
  <c r="BK176" i="3"/>
  <c r="BK174" i="3"/>
  <c r="J170" i="3"/>
  <c r="BK162" i="3"/>
  <c r="BK160" i="3"/>
  <c r="J158" i="3"/>
  <c r="J156" i="3"/>
  <c r="BK154" i="3"/>
  <c r="J152" i="3"/>
  <c r="J150" i="3"/>
  <c r="BK148" i="3"/>
  <c r="BK146" i="3"/>
  <c r="J144" i="3"/>
  <c r="BK142" i="3"/>
  <c r="BK140" i="3"/>
  <c r="BK130" i="3"/>
  <c r="BK205" i="2"/>
  <c r="BK199" i="2"/>
  <c r="BK197" i="2"/>
  <c r="J193" i="2"/>
  <c r="BK187" i="2"/>
  <c r="J185" i="2"/>
  <c r="BK183" i="2"/>
  <c r="BK181" i="2"/>
  <c r="J179" i="2"/>
  <c r="BK177" i="2"/>
  <c r="J175" i="2"/>
  <c r="BK169" i="2"/>
  <c r="BK163" i="2"/>
  <c r="J161" i="2"/>
  <c r="BK159" i="2"/>
  <c r="BK153" i="2"/>
  <c r="J151" i="2"/>
  <c r="BK149" i="2"/>
  <c r="BK147" i="2"/>
  <c r="J145" i="2"/>
  <c r="BK143" i="2"/>
  <c r="BK139" i="2"/>
  <c r="J137" i="2"/>
  <c r="J135" i="2"/>
  <c r="BK131" i="2"/>
  <c r="BK129" i="2"/>
  <c r="F41" i="4"/>
  <c r="BD99" i="1" s="1"/>
  <c r="F39" i="4"/>
  <c r="BB99" i="1" s="1"/>
  <c r="F40" i="4"/>
  <c r="BC99" i="1" s="1"/>
  <c r="P122" i="2" l="1"/>
  <c r="P121" i="2"/>
  <c r="AU96" i="1"/>
  <c r="T129" i="3"/>
  <c r="BK192" i="3"/>
  <c r="J192" i="3"/>
  <c r="J101" i="3"/>
  <c r="R280" i="3"/>
  <c r="P543" i="3"/>
  <c r="T578" i="3"/>
  <c r="T649" i="3"/>
  <c r="R126" i="5"/>
  <c r="R125" i="5" s="1"/>
  <c r="R126" i="6"/>
  <c r="R125" i="6"/>
  <c r="T122" i="7"/>
  <c r="T121" i="7" s="1"/>
  <c r="P136" i="8"/>
  <c r="T156" i="8"/>
  <c r="T223" i="8"/>
  <c r="R253" i="8"/>
  <c r="R271" i="8"/>
  <c r="P278" i="8"/>
  <c r="P270" i="8" s="1"/>
  <c r="P295" i="8"/>
  <c r="R309" i="8"/>
  <c r="BK124" i="9"/>
  <c r="J124" i="9"/>
  <c r="J100" i="9"/>
  <c r="T120" i="10"/>
  <c r="BK122" i="11"/>
  <c r="BK121" i="11"/>
  <c r="J121" i="11"/>
  <c r="J98" i="11" s="1"/>
  <c r="T122" i="2"/>
  <c r="T121" i="2"/>
  <c r="BK129" i="3"/>
  <c r="T192" i="3"/>
  <c r="T280" i="3"/>
  <c r="R543" i="3"/>
  <c r="R578" i="3"/>
  <c r="R649" i="3"/>
  <c r="P126" i="5"/>
  <c r="P125" i="5"/>
  <c r="AU100" i="1"/>
  <c r="BK126" i="6"/>
  <c r="BK125" i="6" s="1"/>
  <c r="J125" i="6" s="1"/>
  <c r="J100" i="6" s="1"/>
  <c r="R122" i="7"/>
  <c r="R121" i="7"/>
  <c r="BK136" i="8"/>
  <c r="BK156" i="8"/>
  <c r="J156" i="8" s="1"/>
  <c r="J102" i="8" s="1"/>
  <c r="P223" i="8"/>
  <c r="P253" i="8"/>
  <c r="BK278" i="8"/>
  <c r="J278" i="8"/>
  <c r="J108" i="8"/>
  <c r="BK295" i="8"/>
  <c r="J295" i="8" s="1"/>
  <c r="J109" i="8" s="1"/>
  <c r="T295" i="8"/>
  <c r="P309" i="8"/>
  <c r="P124" i="9"/>
  <c r="P123" i="9"/>
  <c r="P122" i="9"/>
  <c r="AU104" i="1"/>
  <c r="BK120" i="10"/>
  <c r="J120" i="10"/>
  <c r="R122" i="11"/>
  <c r="R121" i="11"/>
  <c r="BK120" i="12"/>
  <c r="J120" i="12"/>
  <c r="R120" i="12"/>
  <c r="R122" i="2"/>
  <c r="R121" i="2" s="1"/>
  <c r="P129" i="3"/>
  <c r="R192" i="3"/>
  <c r="BK280" i="3"/>
  <c r="J280" i="3" s="1"/>
  <c r="J102" i="3" s="1"/>
  <c r="BK543" i="3"/>
  <c r="J543" i="3"/>
  <c r="J103" i="3" s="1"/>
  <c r="P578" i="3"/>
  <c r="P649" i="3"/>
  <c r="T126" i="5"/>
  <c r="T125" i="5" s="1"/>
  <c r="P126" i="6"/>
  <c r="P125" i="6"/>
  <c r="AU101" i="1"/>
  <c r="BK122" i="7"/>
  <c r="J122" i="7"/>
  <c r="J99" i="7"/>
  <c r="T136" i="8"/>
  <c r="R156" i="8"/>
  <c r="R223" i="8"/>
  <c r="T253" i="8"/>
  <c r="BK271" i="8"/>
  <c r="T271" i="8"/>
  <c r="T278" i="8"/>
  <c r="T309" i="8"/>
  <c r="R124" i="9"/>
  <c r="R123" i="9" s="1"/>
  <c r="R122" i="9" s="1"/>
  <c r="P120" i="10"/>
  <c r="AU105" i="1"/>
  <c r="T122" i="11"/>
  <c r="T121" i="11"/>
  <c r="T120" i="12"/>
  <c r="R120" i="13"/>
  <c r="BK122" i="2"/>
  <c r="J122" i="2"/>
  <c r="J99" i="2"/>
  <c r="R129" i="3"/>
  <c r="R128" i="3" s="1"/>
  <c r="R127" i="3" s="1"/>
  <c r="P192" i="3"/>
  <c r="P280" i="3"/>
  <c r="T543" i="3"/>
  <c r="BK578" i="3"/>
  <c r="J578" i="3"/>
  <c r="J104" i="3"/>
  <c r="BK649" i="3"/>
  <c r="J649" i="3"/>
  <c r="J105" i="3"/>
  <c r="BK126" i="5"/>
  <c r="J126" i="5" s="1"/>
  <c r="J101" i="5" s="1"/>
  <c r="T126" i="6"/>
  <c r="T125" i="6"/>
  <c r="P122" i="7"/>
  <c r="P121" i="7"/>
  <c r="AU102" i="1"/>
  <c r="R136" i="8"/>
  <c r="R135" i="8" s="1"/>
  <c r="P156" i="8"/>
  <c r="BK223" i="8"/>
  <c r="J223" i="8"/>
  <c r="J103" i="8" s="1"/>
  <c r="BK253" i="8"/>
  <c r="J253" i="8"/>
  <c r="J104" i="8"/>
  <c r="P271" i="8"/>
  <c r="R278" i="8"/>
  <c r="R295" i="8"/>
  <c r="BK309" i="8"/>
  <c r="J309" i="8"/>
  <c r="J112" i="8"/>
  <c r="T124" i="9"/>
  <c r="T123" i="9" s="1"/>
  <c r="T122" i="9" s="1"/>
  <c r="R120" i="10"/>
  <c r="P122" i="11"/>
  <c r="P121" i="11" s="1"/>
  <c r="AU107" i="1" s="1"/>
  <c r="P120" i="12"/>
  <c r="AU108" i="1"/>
  <c r="BK120" i="13"/>
  <c r="J120" i="13"/>
  <c r="J98" i="13"/>
  <c r="P120" i="13"/>
  <c r="AU109" i="1" s="1"/>
  <c r="T120" i="13"/>
  <c r="J93" i="2"/>
  <c r="J115" i="2"/>
  <c r="J118" i="2"/>
  <c r="BE123" i="2"/>
  <c r="BE133" i="2"/>
  <c r="BE141" i="2"/>
  <c r="BE155" i="2"/>
  <c r="BE165" i="2"/>
  <c r="BE171" i="2"/>
  <c r="BE201" i="2"/>
  <c r="J93" i="3"/>
  <c r="J124" i="3"/>
  <c r="BE132" i="3"/>
  <c r="BE136" i="3"/>
  <c r="BE166" i="3"/>
  <c r="BE172" i="3"/>
  <c r="BE178" i="3"/>
  <c r="BE184" i="3"/>
  <c r="BE190" i="3"/>
  <c r="BE193" i="3"/>
  <c r="BE195" i="3"/>
  <c r="BE199" i="3"/>
  <c r="BE201" i="3"/>
  <c r="BE209" i="3"/>
  <c r="BE213" i="3"/>
  <c r="BE231" i="3"/>
  <c r="BE257" i="3"/>
  <c r="BE271" i="3"/>
  <c r="BE281" i="3"/>
  <c r="BE283" i="3"/>
  <c r="BE287" i="3"/>
  <c r="BE289" i="3"/>
  <c r="BE291" i="3"/>
  <c r="BE293" i="3"/>
  <c r="BE297" i="3"/>
  <c r="BE318" i="3"/>
  <c r="BE328" i="3"/>
  <c r="BE330" i="3"/>
  <c r="BE342" i="3"/>
  <c r="BE350" i="3"/>
  <c r="BE358" i="3"/>
  <c r="BE362" i="3"/>
  <c r="BE374" i="3"/>
  <c r="BE379" i="3"/>
  <c r="BE397" i="3"/>
  <c r="BE409" i="3"/>
  <c r="BE413" i="3"/>
  <c r="BE417" i="3"/>
  <c r="BE428" i="3"/>
  <c r="BE432" i="3"/>
  <c r="BE441" i="3"/>
  <c r="BE443" i="3"/>
  <c r="BE449" i="3"/>
  <c r="BE467" i="3"/>
  <c r="BE479" i="3"/>
  <c r="BE493" i="3"/>
  <c r="BE509" i="3"/>
  <c r="BE521" i="3"/>
  <c r="BE523" i="3"/>
  <c r="BE527" i="3"/>
  <c r="BE531" i="3"/>
  <c r="BE539" i="3"/>
  <c r="BE548" i="3"/>
  <c r="BE554" i="3"/>
  <c r="BE568" i="3"/>
  <c r="BE579" i="3"/>
  <c r="BE581" i="3"/>
  <c r="BE583" i="3"/>
  <c r="BE585" i="3"/>
  <c r="BE591" i="3"/>
  <c r="BE595" i="3"/>
  <c r="BE597" i="3"/>
  <c r="BE599" i="3"/>
  <c r="BE601" i="3"/>
  <c r="BE607" i="3"/>
  <c r="BE613" i="3"/>
  <c r="BE619" i="3"/>
  <c r="BE623" i="3"/>
  <c r="BE631" i="3"/>
  <c r="BE633" i="3"/>
  <c r="BE647" i="3"/>
  <c r="F95" i="4"/>
  <c r="BK126" i="4"/>
  <c r="BK125" i="4" s="1"/>
  <c r="J125" i="4" s="1"/>
  <c r="J34" i="4" s="1"/>
  <c r="AG99" i="1" s="1"/>
  <c r="E85" i="5"/>
  <c r="F96" i="5"/>
  <c r="J122" i="5"/>
  <c r="BE127" i="5"/>
  <c r="BE133" i="5"/>
  <c r="BE139" i="5"/>
  <c r="BE142" i="5"/>
  <c r="BE154" i="5"/>
  <c r="BE157" i="5"/>
  <c r="BE160" i="5"/>
  <c r="E85" i="6"/>
  <c r="F95" i="6"/>
  <c r="F96" i="6"/>
  <c r="J96" i="6"/>
  <c r="J121" i="6"/>
  <c r="BE133" i="6"/>
  <c r="BE160" i="6"/>
  <c r="F94" i="7"/>
  <c r="F117" i="7"/>
  <c r="BE129" i="7"/>
  <c r="BE149" i="7"/>
  <c r="BE151" i="7"/>
  <c r="BE163" i="7"/>
  <c r="BE165" i="7"/>
  <c r="F94" i="8"/>
  <c r="J131" i="8"/>
  <c r="BE154" i="8"/>
  <c r="BE160" i="8"/>
  <c r="BE168" i="8"/>
  <c r="BE180" i="8"/>
  <c r="BE215" i="8"/>
  <c r="BE218" i="8"/>
  <c r="BE238" i="8"/>
  <c r="BE242" i="8"/>
  <c r="BE244" i="8"/>
  <c r="BE246" i="8"/>
  <c r="BE250" i="8"/>
  <c r="BE272" i="8"/>
  <c r="BE291" i="8"/>
  <c r="BK306" i="8"/>
  <c r="J306" i="8"/>
  <c r="J111" i="8" s="1"/>
  <c r="J91" i="9"/>
  <c r="J94" i="9"/>
  <c r="F118" i="9"/>
  <c r="BE125" i="9"/>
  <c r="BE128" i="9"/>
  <c r="BE155" i="9"/>
  <c r="BE158" i="9"/>
  <c r="BE160" i="9"/>
  <c r="F93" i="10"/>
  <c r="E108" i="10"/>
  <c r="BE121" i="10"/>
  <c r="J91" i="11"/>
  <c r="J94" i="11"/>
  <c r="J117" i="11"/>
  <c r="BE126" i="11"/>
  <c r="BE142" i="11"/>
  <c r="BE177" i="11"/>
  <c r="BE179" i="11"/>
  <c r="BE182" i="11"/>
  <c r="BE188" i="11"/>
  <c r="BE190" i="11"/>
  <c r="BE192" i="11"/>
  <c r="BE194" i="11"/>
  <c r="BE198" i="11"/>
  <c r="BE206" i="11"/>
  <c r="BE212" i="11"/>
  <c r="BE215" i="11"/>
  <c r="BE223" i="11"/>
  <c r="BE227" i="11"/>
  <c r="BE236" i="11"/>
  <c r="BE241" i="11"/>
  <c r="BE255" i="11"/>
  <c r="BE263" i="11"/>
  <c r="BE273" i="11"/>
  <c r="BE293" i="11"/>
  <c r="BE299" i="11"/>
  <c r="BE301" i="11"/>
  <c r="BE303" i="11"/>
  <c r="BE305" i="11"/>
  <c r="BE309" i="11"/>
  <c r="BE311" i="11"/>
  <c r="BE313" i="11"/>
  <c r="BE315" i="11"/>
  <c r="BE317" i="11"/>
  <c r="BE320" i="11"/>
  <c r="BE328" i="11"/>
  <c r="BE331" i="11"/>
  <c r="BE333" i="11"/>
  <c r="BE335" i="11"/>
  <c r="BE337" i="11"/>
  <c r="BE345" i="11"/>
  <c r="BE389" i="11"/>
  <c r="BE397" i="11"/>
  <c r="BE399" i="11"/>
  <c r="BE401" i="11"/>
  <c r="E85" i="2"/>
  <c r="F94" i="2"/>
  <c r="BE131" i="2"/>
  <c r="BE135" i="2"/>
  <c r="BE139" i="2"/>
  <c r="BE153" i="2"/>
  <c r="BE157" i="2"/>
  <c r="BE159" i="2"/>
  <c r="BE163" i="2"/>
  <c r="BE175" i="2"/>
  <c r="BE177" i="2"/>
  <c r="BE181" i="2"/>
  <c r="BE185" i="2"/>
  <c r="BE187" i="2"/>
  <c r="BE189" i="2"/>
  <c r="BE191" i="2"/>
  <c r="BE199" i="2"/>
  <c r="BE205" i="2"/>
  <c r="BE207" i="2"/>
  <c r="E85" i="3"/>
  <c r="F94" i="3"/>
  <c r="BE130" i="3"/>
  <c r="BE142" i="3"/>
  <c r="BE144" i="3"/>
  <c r="BE146" i="3"/>
  <c r="BE150" i="3"/>
  <c r="BE152" i="3"/>
  <c r="BE154" i="3"/>
  <c r="BE158" i="3"/>
  <c r="BE160" i="3"/>
  <c r="BE176" i="3"/>
  <c r="BE180" i="3"/>
  <c r="BE223" i="3"/>
  <c r="BE243" i="3"/>
  <c r="BE251" i="3"/>
  <c r="BE305" i="3"/>
  <c r="BE309" i="3"/>
  <c r="BE313" i="3"/>
  <c r="BE322" i="3"/>
  <c r="BE360" i="3"/>
  <c r="BE364" i="3"/>
  <c r="BE370" i="3"/>
  <c r="BE372" i="3"/>
  <c r="BE381" i="3"/>
  <c r="BE384" i="3"/>
  <c r="BE401" i="3"/>
  <c r="BE403" i="3"/>
  <c r="BE419" i="3"/>
  <c r="BE421" i="3"/>
  <c r="BE423" i="3"/>
  <c r="BE430" i="3"/>
  <c r="BE435" i="3"/>
  <c r="BE437" i="3"/>
  <c r="BE439" i="3"/>
  <c r="BE465" i="3"/>
  <c r="BE469" i="3"/>
  <c r="BE475" i="3"/>
  <c r="BE483" i="3"/>
  <c r="BE490" i="3"/>
  <c r="BE497" i="3"/>
  <c r="BE501" i="3"/>
  <c r="BE505" i="3"/>
  <c r="BE511" i="3"/>
  <c r="BE513" i="3"/>
  <c r="BE515" i="3"/>
  <c r="BE519" i="3"/>
  <c r="BE525" i="3"/>
  <c r="BE535" i="3"/>
  <c r="BE550" i="3"/>
  <c r="BE560" i="3"/>
  <c r="BE562" i="3"/>
  <c r="BE564" i="3"/>
  <c r="BE593" i="3"/>
  <c r="BE611" i="3"/>
  <c r="BE629" i="3"/>
  <c r="BE635" i="3"/>
  <c r="J93" i="4"/>
  <c r="F96" i="4"/>
  <c r="J95" i="5"/>
  <c r="F121" i="5"/>
  <c r="BE136" i="5"/>
  <c r="BE148" i="5"/>
  <c r="BE151" i="5"/>
  <c r="J119" i="6"/>
  <c r="BE136" i="6"/>
  <c r="BE151" i="6"/>
  <c r="J117" i="7"/>
  <c r="J118" i="7"/>
  <c r="BE125" i="7"/>
  <c r="BE127" i="7"/>
  <c r="BE133" i="7"/>
  <c r="BE147" i="7"/>
  <c r="BE153" i="7"/>
  <c r="F93" i="8"/>
  <c r="J128" i="8"/>
  <c r="BE175" i="8"/>
  <c r="BE183" i="8"/>
  <c r="BE186" i="8"/>
  <c r="BE198" i="8"/>
  <c r="BE202" i="8"/>
  <c r="BE205" i="8"/>
  <c r="BE248" i="8"/>
  <c r="BE254" i="8"/>
  <c r="BE274" i="8"/>
  <c r="BE283" i="8"/>
  <c r="BE286" i="8"/>
  <c r="BE289" i="8"/>
  <c r="BE293" i="8"/>
  <c r="BK153" i="8"/>
  <c r="J153" i="8"/>
  <c r="J101" i="8"/>
  <c r="F94" i="9"/>
  <c r="BE146" i="9"/>
  <c r="BE149" i="9"/>
  <c r="F94" i="10"/>
  <c r="J114" i="10"/>
  <c r="J117" i="10"/>
  <c r="BE124" i="10"/>
  <c r="BE138" i="10"/>
  <c r="E85" i="11"/>
  <c r="F94" i="11"/>
  <c r="F117" i="11"/>
  <c r="BE134" i="11"/>
  <c r="BE137" i="11"/>
  <c r="BE148" i="11"/>
  <c r="BE152" i="11"/>
  <c r="BE154" i="11"/>
  <c r="BE156" i="11"/>
  <c r="BE164" i="11"/>
  <c r="BE170" i="11"/>
  <c r="BE172" i="11"/>
  <c r="BE174" i="11"/>
  <c r="BE184" i="11"/>
  <c r="BE186" i="11"/>
  <c r="BE200" i="11"/>
  <c r="BE202" i="11"/>
  <c r="BE221" i="11"/>
  <c r="BE234" i="11"/>
  <c r="BE239" i="11"/>
  <c r="BE265" i="11"/>
  <c r="BE282" i="11"/>
  <c r="BE285" i="11"/>
  <c r="BE288" i="11"/>
  <c r="BE341" i="11"/>
  <c r="BE371" i="11"/>
  <c r="BE375" i="11"/>
  <c r="BE379" i="11"/>
  <c r="BE383" i="11"/>
  <c r="BE403" i="11"/>
  <c r="BE405" i="11"/>
  <c r="BE407" i="11"/>
  <c r="E85" i="12"/>
  <c r="J91" i="12"/>
  <c r="J93" i="12"/>
  <c r="J94" i="12"/>
  <c r="BE121" i="12"/>
  <c r="BE132" i="12"/>
  <c r="BE150" i="12"/>
  <c r="BE156" i="12"/>
  <c r="BE158" i="12"/>
  <c r="BE164" i="12"/>
  <c r="E85" i="13"/>
  <c r="J93" i="13"/>
  <c r="BE121" i="13"/>
  <c r="F93" i="2"/>
  <c r="BE125" i="2"/>
  <c r="BE129" i="2"/>
  <c r="BE149" i="2"/>
  <c r="BE151" i="2"/>
  <c r="BE161" i="2"/>
  <c r="BE169" i="2"/>
  <c r="BE173" i="2"/>
  <c r="BE193" i="2"/>
  <c r="BE195" i="2"/>
  <c r="BE197" i="2"/>
  <c r="BE203" i="2"/>
  <c r="J91" i="3"/>
  <c r="BE134" i="3"/>
  <c r="BE138" i="3"/>
  <c r="BE140" i="3"/>
  <c r="BE148" i="3"/>
  <c r="BE156" i="3"/>
  <c r="BE162" i="3"/>
  <c r="BE170" i="3"/>
  <c r="BE205" i="3"/>
  <c r="BE207" i="3"/>
  <c r="BE226" i="3"/>
  <c r="BE229" i="3"/>
  <c r="BE233" i="3"/>
  <c r="BE245" i="3"/>
  <c r="BE253" i="3"/>
  <c r="BE259" i="3"/>
  <c r="BE268" i="3"/>
  <c r="BE274" i="3"/>
  <c r="BE285" i="3"/>
  <c r="BE307" i="3"/>
  <c r="BE316" i="3"/>
  <c r="BE320" i="3"/>
  <c r="BE324" i="3"/>
  <c r="BE326" i="3"/>
  <c r="BE334" i="3"/>
  <c r="BE338" i="3"/>
  <c r="BE344" i="3"/>
  <c r="BE348" i="3"/>
  <c r="BE352" i="3"/>
  <c r="BE354" i="3"/>
  <c r="BE368" i="3"/>
  <c r="BE393" i="3"/>
  <c r="BE395" i="3"/>
  <c r="BE399" i="3"/>
  <c r="BE405" i="3"/>
  <c r="BE407" i="3"/>
  <c r="BE411" i="3"/>
  <c r="BE415" i="3"/>
  <c r="BE426" i="3"/>
  <c r="BE455" i="3"/>
  <c r="BE477" i="3"/>
  <c r="BE487" i="3"/>
  <c r="BE503" i="3"/>
  <c r="BE533" i="3"/>
  <c r="BE558" i="3"/>
  <c r="BE566" i="3"/>
  <c r="BE572" i="3"/>
  <c r="BE576" i="3"/>
  <c r="BE587" i="3"/>
  <c r="BE589" i="3"/>
  <c r="BE615" i="3"/>
  <c r="BE617" i="3"/>
  <c r="BE621" i="3"/>
  <c r="BE627" i="3"/>
  <c r="BE641" i="3"/>
  <c r="BE643" i="3"/>
  <c r="E85" i="4"/>
  <c r="J96" i="4"/>
  <c r="J93" i="5"/>
  <c r="BE130" i="6"/>
  <c r="BE139" i="6"/>
  <c r="BE145" i="6"/>
  <c r="BE148" i="6"/>
  <c r="BE154" i="6"/>
  <c r="BE157" i="6"/>
  <c r="BE163" i="6"/>
  <c r="J91" i="7"/>
  <c r="E109" i="7"/>
  <c r="BE123" i="7"/>
  <c r="BE131" i="7"/>
  <c r="BE137" i="7"/>
  <c r="BE141" i="7"/>
  <c r="E85" i="8"/>
  <c r="J93" i="8"/>
  <c r="BE137" i="8"/>
  <c r="BE146" i="8"/>
  <c r="BE148" i="8"/>
  <c r="BE163" i="8"/>
  <c r="BE166" i="8"/>
  <c r="BE177" i="8"/>
  <c r="BE192" i="8"/>
  <c r="BE195" i="8"/>
  <c r="BE200" i="8"/>
  <c r="BE207" i="8"/>
  <c r="BE220" i="8"/>
  <c r="BE224" i="8"/>
  <c r="BE227" i="8"/>
  <c r="BE232" i="8"/>
  <c r="BE260" i="8"/>
  <c r="BE279" i="8"/>
  <c r="BE299" i="8"/>
  <c r="BE310" i="8"/>
  <c r="BE313" i="8"/>
  <c r="BK302" i="8"/>
  <c r="J302" i="8"/>
  <c r="J110" i="8"/>
  <c r="J93" i="9"/>
  <c r="E110" i="9"/>
  <c r="BE131" i="9"/>
  <c r="BE140" i="9"/>
  <c r="BE143" i="9"/>
  <c r="BE152" i="9"/>
  <c r="BE162" i="9"/>
  <c r="BE171" i="9"/>
  <c r="J93" i="10"/>
  <c r="BE136" i="10"/>
  <c r="BE140" i="10"/>
  <c r="BE129" i="11"/>
  <c r="BE132" i="11"/>
  <c r="BE139" i="11"/>
  <c r="BE144" i="11"/>
  <c r="BE146" i="11"/>
  <c r="BE150" i="11"/>
  <c r="BE160" i="11"/>
  <c r="BE162" i="11"/>
  <c r="BE166" i="11"/>
  <c r="BE168" i="11"/>
  <c r="BE196" i="11"/>
  <c r="BE204" i="11"/>
  <c r="BE218" i="11"/>
  <c r="BE225" i="11"/>
  <c r="BE243" i="11"/>
  <c r="BE253" i="11"/>
  <c r="BE257" i="11"/>
  <c r="BE261" i="11"/>
  <c r="BE276" i="11"/>
  <c r="BE307" i="11"/>
  <c r="BE325" i="11"/>
  <c r="BE343" i="11"/>
  <c r="BE347" i="11"/>
  <c r="BE351" i="11"/>
  <c r="BE359" i="11"/>
  <c r="BE367" i="11"/>
  <c r="BE369" i="11"/>
  <c r="BE373" i="11"/>
  <c r="BE381" i="11"/>
  <c r="BE387" i="11"/>
  <c r="BE391" i="11"/>
  <c r="F93" i="12"/>
  <c r="F94" i="12"/>
  <c r="BE125" i="12"/>
  <c r="BE128" i="12"/>
  <c r="BE130" i="12"/>
  <c r="BE134" i="12"/>
  <c r="BE138" i="12"/>
  <c r="BE148" i="12"/>
  <c r="BE152" i="12"/>
  <c r="BE162" i="12"/>
  <c r="BE166" i="12"/>
  <c r="BE170" i="12"/>
  <c r="J91" i="13"/>
  <c r="F94" i="13"/>
  <c r="J117" i="13"/>
  <c r="BE127" i="2"/>
  <c r="BE137" i="2"/>
  <c r="BE143" i="2"/>
  <c r="BE145" i="2"/>
  <c r="BE147" i="2"/>
  <c r="BE167" i="2"/>
  <c r="BE179" i="2"/>
  <c r="BE183" i="2"/>
  <c r="F93" i="3"/>
  <c r="BE164" i="3"/>
  <c r="BE168" i="3"/>
  <c r="BE174" i="3"/>
  <c r="BE182" i="3"/>
  <c r="BE186" i="3"/>
  <c r="BE188" i="3"/>
  <c r="BE197" i="3"/>
  <c r="BE203" i="3"/>
  <c r="BE211" i="3"/>
  <c r="BE215" i="3"/>
  <c r="BE217" i="3"/>
  <c r="BE220" i="3"/>
  <c r="BE235" i="3"/>
  <c r="BE237" i="3"/>
  <c r="BE239" i="3"/>
  <c r="BE241" i="3"/>
  <c r="BE247" i="3"/>
  <c r="BE249" i="3"/>
  <c r="BE255" i="3"/>
  <c r="BE261" i="3"/>
  <c r="BE263" i="3"/>
  <c r="BE265" i="3"/>
  <c r="BE277" i="3"/>
  <c r="BE295" i="3"/>
  <c r="BE299" i="3"/>
  <c r="BE301" i="3"/>
  <c r="BE303" i="3"/>
  <c r="BE311" i="3"/>
  <c r="BE332" i="3"/>
  <c r="BE336" i="3"/>
  <c r="BE340" i="3"/>
  <c r="BE346" i="3"/>
  <c r="BE356" i="3"/>
  <c r="BE366" i="3"/>
  <c r="BE376" i="3"/>
  <c r="BE387" i="3"/>
  <c r="BE389" i="3"/>
  <c r="BE391" i="3"/>
  <c r="BE445" i="3"/>
  <c r="BE447" i="3"/>
  <c r="BE451" i="3"/>
  <c r="BE453" i="3"/>
  <c r="BE457" i="3"/>
  <c r="BE459" i="3"/>
  <c r="BE461" i="3"/>
  <c r="BE463" i="3"/>
  <c r="BE471" i="3"/>
  <c r="BE473" i="3"/>
  <c r="BE481" i="3"/>
  <c r="BE485" i="3"/>
  <c r="BE495" i="3"/>
  <c r="BE499" i="3"/>
  <c r="BE507" i="3"/>
  <c r="BE517" i="3"/>
  <c r="BE529" i="3"/>
  <c r="BE537" i="3"/>
  <c r="BE541" i="3"/>
  <c r="BE544" i="3"/>
  <c r="BE546" i="3"/>
  <c r="BE552" i="3"/>
  <c r="BE556" i="3"/>
  <c r="BE570" i="3"/>
  <c r="BE574" i="3"/>
  <c r="BE603" i="3"/>
  <c r="BE605" i="3"/>
  <c r="BE609" i="3"/>
  <c r="BE625" i="3"/>
  <c r="BE637" i="3"/>
  <c r="BE639" i="3"/>
  <c r="BE645" i="3"/>
  <c r="BE650" i="3"/>
  <c r="BE654" i="3"/>
  <c r="BE657" i="3"/>
  <c r="BE660" i="3"/>
  <c r="BE662" i="3"/>
  <c r="BE664" i="3"/>
  <c r="J95" i="4"/>
  <c r="BE127" i="4"/>
  <c r="J37" i="4" s="1"/>
  <c r="AV99" i="1" s="1"/>
  <c r="AT99" i="1" s="1"/>
  <c r="BE130" i="5"/>
  <c r="BE145" i="5"/>
  <c r="BE127" i="6"/>
  <c r="BE142" i="6"/>
  <c r="BE135" i="7"/>
  <c r="BE139" i="7"/>
  <c r="BE143" i="7"/>
  <c r="BE145" i="7"/>
  <c r="BE155" i="7"/>
  <c r="BE157" i="7"/>
  <c r="BE159" i="7"/>
  <c r="BE161" i="7"/>
  <c r="BE139" i="8"/>
  <c r="BE141" i="8"/>
  <c r="BE143" i="8"/>
  <c r="BE150" i="8"/>
  <c r="BE157" i="8"/>
  <c r="BE170" i="8"/>
  <c r="BE173" i="8"/>
  <c r="BE189" i="8"/>
  <c r="BE210" i="8"/>
  <c r="BE213" i="8"/>
  <c r="BE230" i="8"/>
  <c r="BE235" i="8"/>
  <c r="BE240" i="8"/>
  <c r="BE257" i="8"/>
  <c r="BE263" i="8"/>
  <c r="BE267" i="8"/>
  <c r="BE276" i="8"/>
  <c r="BE281" i="8"/>
  <c r="BE296" i="8"/>
  <c r="BE303" i="8"/>
  <c r="BE307" i="8"/>
  <c r="BK266" i="8"/>
  <c r="J266" i="8"/>
  <c r="J105" i="8"/>
  <c r="BE134" i="9"/>
  <c r="BE137" i="9"/>
  <c r="BE165" i="9"/>
  <c r="BE168" i="9"/>
  <c r="BE173" i="9"/>
  <c r="BE128" i="10"/>
  <c r="BE132" i="10"/>
  <c r="BE123" i="11"/>
  <c r="BE158" i="11"/>
  <c r="BE208" i="11"/>
  <c r="BE210" i="11"/>
  <c r="BE229" i="11"/>
  <c r="BE232" i="11"/>
  <c r="BE246" i="11"/>
  <c r="BE248" i="11"/>
  <c r="BE250" i="11"/>
  <c r="BE259" i="11"/>
  <c r="BE267" i="11"/>
  <c r="BE270" i="11"/>
  <c r="BE279" i="11"/>
  <c r="BE291" i="11"/>
  <c r="BE295" i="11"/>
  <c r="BE297" i="11"/>
  <c r="BE323" i="11"/>
  <c r="BE339" i="11"/>
  <c r="BE349" i="11"/>
  <c r="BE353" i="11"/>
  <c r="BE355" i="11"/>
  <c r="BE357" i="11"/>
  <c r="BE361" i="11"/>
  <c r="BE363" i="11"/>
  <c r="BE365" i="11"/>
  <c r="BE377" i="11"/>
  <c r="BE385" i="11"/>
  <c r="BE393" i="11"/>
  <c r="BE395" i="11"/>
  <c r="BE123" i="12"/>
  <c r="BE136" i="12"/>
  <c r="BE140" i="12"/>
  <c r="BE142" i="12"/>
  <c r="BE144" i="12"/>
  <c r="BE146" i="12"/>
  <c r="BE154" i="12"/>
  <c r="BE160" i="12"/>
  <c r="BE168" i="12"/>
  <c r="BB108" i="1"/>
  <c r="F93" i="13"/>
  <c r="BE123" i="13"/>
  <c r="BE125" i="13"/>
  <c r="BE127" i="13"/>
  <c r="BE129" i="13"/>
  <c r="BE131" i="13"/>
  <c r="BE133" i="13"/>
  <c r="BE135" i="13"/>
  <c r="BE137" i="13"/>
  <c r="J38" i="5"/>
  <c r="AW100" i="1" s="1"/>
  <c r="F36" i="8"/>
  <c r="BA103" i="1"/>
  <c r="J36" i="10"/>
  <c r="AW105" i="1" s="1"/>
  <c r="J36" i="11"/>
  <c r="AW107" i="1"/>
  <c r="F39" i="7"/>
  <c r="BD102" i="1" s="1"/>
  <c r="F37" i="10"/>
  <c r="BB105" i="1"/>
  <c r="J32" i="10"/>
  <c r="AG105" i="1" s="1"/>
  <c r="F39" i="12"/>
  <c r="BD108" i="1"/>
  <c r="F38" i="2"/>
  <c r="BC96" i="1" s="1"/>
  <c r="J36" i="3"/>
  <c r="AW97" i="1"/>
  <c r="F40" i="5"/>
  <c r="BC100" i="1" s="1"/>
  <c r="F39" i="6"/>
  <c r="BB101" i="1" s="1"/>
  <c r="J36" i="8"/>
  <c r="AW103" i="1" s="1"/>
  <c r="F37" i="9"/>
  <c r="BB104" i="1"/>
  <c r="AS95" i="1"/>
  <c r="AS94" i="1"/>
  <c r="J36" i="2"/>
  <c r="AW96" i="1" s="1"/>
  <c r="F36" i="3"/>
  <c r="BA97" i="1"/>
  <c r="F38" i="6"/>
  <c r="BA101" i="1" s="1"/>
  <c r="F38" i="7"/>
  <c r="BC102" i="1"/>
  <c r="F39" i="2"/>
  <c r="BD96" i="1" s="1"/>
  <c r="F38" i="3"/>
  <c r="BC97" i="1"/>
  <c r="J32" i="12"/>
  <c r="AG108" i="1" s="1"/>
  <c r="F38" i="13"/>
  <c r="BC109" i="1"/>
  <c r="F36" i="2"/>
  <c r="BA96" i="1" s="1"/>
  <c r="F37" i="2"/>
  <c r="BB96" i="1"/>
  <c r="F37" i="3"/>
  <c r="BB97" i="1" s="1"/>
  <c r="F38" i="10"/>
  <c r="BC105" i="1"/>
  <c r="J36" i="13"/>
  <c r="AW109" i="1" s="1"/>
  <c r="F39" i="13"/>
  <c r="BD109" i="1"/>
  <c r="F38" i="4"/>
  <c r="BA99" i="1" s="1"/>
  <c r="F39" i="3"/>
  <c r="BD97" i="1"/>
  <c r="F41" i="6"/>
  <c r="BD101" i="1" s="1"/>
  <c r="J36" i="9"/>
  <c r="AW104" i="1"/>
  <c r="F37" i="8"/>
  <c r="BB103" i="1"/>
  <c r="F39" i="11"/>
  <c r="BD107" i="1"/>
  <c r="F39" i="5"/>
  <c r="BB100" i="1" s="1"/>
  <c r="F37" i="7"/>
  <c r="BB102" i="1"/>
  <c r="F36" i="9"/>
  <c r="BA104" i="1"/>
  <c r="F38" i="11"/>
  <c r="BC107" i="1"/>
  <c r="F36" i="12"/>
  <c r="BA108" i="1"/>
  <c r="J36" i="7"/>
  <c r="AW102" i="1"/>
  <c r="F39" i="10"/>
  <c r="BD105" i="1"/>
  <c r="F37" i="11"/>
  <c r="BB107" i="1"/>
  <c r="F36" i="7"/>
  <c r="BA102" i="1"/>
  <c r="F39" i="8"/>
  <c r="BD103" i="1"/>
  <c r="F38" i="5"/>
  <c r="BA100" i="1" s="1"/>
  <c r="F41" i="5"/>
  <c r="BD100" i="1" s="1"/>
  <c r="F40" i="6"/>
  <c r="BC101" i="1" s="1"/>
  <c r="F39" i="9"/>
  <c r="BD104" i="1"/>
  <c r="F36" i="11"/>
  <c r="BA107" i="1"/>
  <c r="J36" i="12"/>
  <c r="AW108" i="1"/>
  <c r="J38" i="6"/>
  <c r="AW101" i="1" s="1"/>
  <c r="F38" i="8"/>
  <c r="BC103" i="1"/>
  <c r="F38" i="9"/>
  <c r="BC104" i="1"/>
  <c r="F36" i="10"/>
  <c r="BA105" i="1"/>
  <c r="F38" i="12"/>
  <c r="BC108" i="1"/>
  <c r="F36" i="13"/>
  <c r="BA109" i="1"/>
  <c r="F37" i="13"/>
  <c r="BB109" i="1"/>
  <c r="P128" i="3" l="1"/>
  <c r="P127" i="3"/>
  <c r="AU97" i="1"/>
  <c r="T128" i="3"/>
  <c r="T127" i="3" s="1"/>
  <c r="T270" i="8"/>
  <c r="T135" i="8"/>
  <c r="BK128" i="3"/>
  <c r="BK127" i="3" s="1"/>
  <c r="J127" i="3" s="1"/>
  <c r="J98" i="3" s="1"/>
  <c r="R270" i="8"/>
  <c r="R134" i="8" s="1"/>
  <c r="BK135" i="8"/>
  <c r="P135" i="8"/>
  <c r="P134" i="8"/>
  <c r="AU103" i="1" s="1"/>
  <c r="BK270" i="8"/>
  <c r="J270" i="8"/>
  <c r="J106" i="8"/>
  <c r="J100" i="4"/>
  <c r="J126" i="4"/>
  <c r="J101" i="4" s="1"/>
  <c r="BK123" i="9"/>
  <c r="J123" i="9" s="1"/>
  <c r="J99" i="9" s="1"/>
  <c r="J98" i="10"/>
  <c r="J122" i="11"/>
  <c r="J99" i="11" s="1"/>
  <c r="J98" i="12"/>
  <c r="J129" i="3"/>
  <c r="J100" i="3"/>
  <c r="J126" i="6"/>
  <c r="J101" i="6"/>
  <c r="BK121" i="7"/>
  <c r="J121" i="7"/>
  <c r="J32" i="7" s="1"/>
  <c r="AG102" i="1" s="1"/>
  <c r="J136" i="8"/>
  <c r="J100" i="8"/>
  <c r="J271" i="8"/>
  <c r="J107" i="8"/>
  <c r="BK121" i="2"/>
  <c r="J121" i="2"/>
  <c r="BK125" i="5"/>
  <c r="J125" i="5" s="1"/>
  <c r="J34" i="5" s="1"/>
  <c r="AG100" i="1" s="1"/>
  <c r="J43" i="4"/>
  <c r="AN99" i="1"/>
  <c r="J32" i="13"/>
  <c r="AG109" i="1"/>
  <c r="BD106" i="1"/>
  <c r="BD98" i="1"/>
  <c r="AU106" i="1"/>
  <c r="BB106" i="1"/>
  <c r="AX106" i="1"/>
  <c r="J37" i="6"/>
  <c r="AV101" i="1" s="1"/>
  <c r="AT101" i="1" s="1"/>
  <c r="J35" i="9"/>
  <c r="AV104" i="1"/>
  <c r="AT104" i="1" s="1"/>
  <c r="F35" i="10"/>
  <c r="AZ105" i="1"/>
  <c r="AU98" i="1"/>
  <c r="BC98" i="1"/>
  <c r="AY98" i="1" s="1"/>
  <c r="BA106" i="1"/>
  <c r="AW106" i="1"/>
  <c r="F35" i="3"/>
  <c r="AZ97" i="1"/>
  <c r="F37" i="4"/>
  <c r="AZ99" i="1"/>
  <c r="J32" i="11"/>
  <c r="AG107" i="1"/>
  <c r="J34" i="6"/>
  <c r="AG101" i="1" s="1"/>
  <c r="BB98" i="1"/>
  <c r="AX98" i="1" s="1"/>
  <c r="F37" i="5"/>
  <c r="AZ100" i="1" s="1"/>
  <c r="J35" i="3"/>
  <c r="AV97" i="1"/>
  <c r="AT97" i="1"/>
  <c r="J32" i="2"/>
  <c r="AG96" i="1"/>
  <c r="J35" i="2"/>
  <c r="AV96" i="1" s="1"/>
  <c r="AT96" i="1" s="1"/>
  <c r="F35" i="8"/>
  <c r="AZ103" i="1"/>
  <c r="BA98" i="1"/>
  <c r="AW98" i="1" s="1"/>
  <c r="BC106" i="1"/>
  <c r="AY106" i="1"/>
  <c r="F35" i="2"/>
  <c r="AZ96" i="1" s="1"/>
  <c r="J37" i="5"/>
  <c r="AV100" i="1" s="1"/>
  <c r="AT100" i="1" s="1"/>
  <c r="F37" i="6"/>
  <c r="AZ101" i="1" s="1"/>
  <c r="J35" i="8"/>
  <c r="AV103" i="1"/>
  <c r="AT103" i="1" s="1"/>
  <c r="F35" i="11"/>
  <c r="AZ107" i="1"/>
  <c r="F35" i="12"/>
  <c r="AZ108" i="1" s="1"/>
  <c r="J35" i="13"/>
  <c r="AV109" i="1"/>
  <c r="AT109" i="1"/>
  <c r="F35" i="9"/>
  <c r="AZ104" i="1" s="1"/>
  <c r="J35" i="7"/>
  <c r="AV102" i="1"/>
  <c r="AT102" i="1"/>
  <c r="J35" i="12"/>
  <c r="AV108" i="1"/>
  <c r="AT108" i="1"/>
  <c r="F35" i="7"/>
  <c r="AZ102" i="1" s="1"/>
  <c r="J35" i="10"/>
  <c r="AV105" i="1"/>
  <c r="AT105" i="1"/>
  <c r="J35" i="11"/>
  <c r="AV107" i="1"/>
  <c r="AT107" i="1"/>
  <c r="F35" i="13"/>
  <c r="AZ109" i="1" s="1"/>
  <c r="AN101" i="1" l="1"/>
  <c r="AN100" i="1"/>
  <c r="BK134" i="8"/>
  <c r="J134" i="8"/>
  <c r="T134" i="8"/>
  <c r="J43" i="6"/>
  <c r="J41" i="11"/>
  <c r="J41" i="2"/>
  <c r="J43" i="5"/>
  <c r="J41" i="7"/>
  <c r="J41" i="13"/>
  <c r="J135" i="8"/>
  <c r="J99" i="8"/>
  <c r="AN96" i="1"/>
  <c r="J98" i="2"/>
  <c r="J128" i="3"/>
  <c r="J99" i="3"/>
  <c r="J100" i="5"/>
  <c r="J98" i="7"/>
  <c r="BK122" i="9"/>
  <c r="J122" i="9"/>
  <c r="J98" i="9"/>
  <c r="J41" i="10"/>
  <c r="J41" i="12"/>
  <c r="AN105" i="1"/>
  <c r="BC95" i="1"/>
  <c r="BC94" i="1" s="1"/>
  <c r="AY94" i="1" s="1"/>
  <c r="BD95" i="1"/>
  <c r="BD94" i="1" s="1"/>
  <c r="W33" i="1" s="1"/>
  <c r="AN108" i="1"/>
  <c r="BA95" i="1"/>
  <c r="AW95" i="1" s="1"/>
  <c r="BB95" i="1"/>
  <c r="BB94" i="1" s="1"/>
  <c r="W31" i="1" s="1"/>
  <c r="AN102" i="1"/>
  <c r="AN109" i="1"/>
  <c r="AN107" i="1"/>
  <c r="J32" i="8"/>
  <c r="AG103" i="1"/>
  <c r="AN103" i="1" s="1"/>
  <c r="AZ98" i="1"/>
  <c r="AV98" i="1" s="1"/>
  <c r="AT98" i="1" s="1"/>
  <c r="AG106" i="1"/>
  <c r="AZ106" i="1"/>
  <c r="AV106" i="1"/>
  <c r="AT106" i="1"/>
  <c r="AG98" i="1"/>
  <c r="J32" i="3"/>
  <c r="AG97" i="1"/>
  <c r="AN97" i="1" s="1"/>
  <c r="AU95" i="1"/>
  <c r="AU94" i="1"/>
  <c r="AN98" i="1" l="1"/>
  <c r="J41" i="3"/>
  <c r="J98" i="8"/>
  <c r="J41" i="8"/>
  <c r="AZ95" i="1"/>
  <c r="AZ94" i="1" s="1"/>
  <c r="AV94" i="1" s="1"/>
  <c r="AK29" i="1" s="1"/>
  <c r="AN106" i="1"/>
  <c r="AX94" i="1"/>
  <c r="BA94" i="1"/>
  <c r="AW94" i="1" s="1"/>
  <c r="AK30" i="1" s="1"/>
  <c r="AX95" i="1"/>
  <c r="W32" i="1"/>
  <c r="J32" i="9"/>
  <c r="AG104" i="1"/>
  <c r="AN104" i="1" s="1"/>
  <c r="AY95" i="1"/>
  <c r="J41" i="9" l="1"/>
  <c r="AG95" i="1"/>
  <c r="AT94" i="1"/>
  <c r="W30" i="1"/>
  <c r="W29" i="1"/>
  <c r="AV95" i="1"/>
  <c r="AT95" i="1" s="1"/>
  <c r="AN95" i="1" l="1"/>
  <c r="AG94" i="1"/>
  <c r="AK26" i="1" s="1"/>
  <c r="AK35" i="1" s="1"/>
  <c r="AN94" i="1" l="1"/>
</calcChain>
</file>

<file path=xl/sharedStrings.xml><?xml version="1.0" encoding="utf-8"?>
<sst xmlns="http://schemas.openxmlformats.org/spreadsheetml/2006/main" count="13684" uniqueCount="2391">
  <si>
    <t>Export Komplet</t>
  </si>
  <si>
    <t/>
  </si>
  <si>
    <t>2.0</t>
  </si>
  <si>
    <t>ZAMOK</t>
  </si>
  <si>
    <t>False</t>
  </si>
  <si>
    <t>{8698bdbb-3661-4772-85be-785aefef6cee}</t>
  </si>
  <si>
    <t>0,01</t>
  </si>
  <si>
    <t>21</t>
  </si>
  <si>
    <t>15</t>
  </si>
  <si>
    <t>REKAPITULACE ZAKÁZKY</t>
  </si>
  <si>
    <t>v ---  níže se nacházejí doplnkové a pomocné údaje k sestavám  --- v</t>
  </si>
  <si>
    <t>Návod na vyplnění</t>
  </si>
  <si>
    <t>0,001</t>
  </si>
  <si>
    <t>Kód:</t>
  </si>
  <si>
    <t>VZ65420217</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</si>
  <si>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</si>
  <si>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</si>
  <si>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zabezpečovacího zařízení v žst. Bechyně</t>
  </si>
  <si>
    <t>KSO:</t>
  </si>
  <si>
    <t>CC-CZ:</t>
  </si>
  <si>
    <t>Místo:</t>
  </si>
  <si>
    <t xml:space="preserve"> </t>
  </si>
  <si>
    <t>Datum:</t>
  </si>
  <si>
    <t>8. 10. 2020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</si>
  <si>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</si>
  <si>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</si>
  <si>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</si>
  <si>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</si>
  <si>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</si>
  <si>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</si>
  <si>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</si>
  <si>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</si>
  <si>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</si>
  <si>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</si>
  <si>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</si>
  <si>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</si>
  <si>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</si>
  <si>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</si>
  <si>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</si>
  <si>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</si>
  <si>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</si>
  <si>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</si>
  <si>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</si>
  <si>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</si>
  <si>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</si>
  <si>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</si>
  <si>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</si>
  <si>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</si>
  <si>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</si>
  <si>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</si>
  <si>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</si>
  <si>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</si>
  <si>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</si>
  <si>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</si>
  <si>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</si>
  <si>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</si>
  <si>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</si>
  <si>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</si>
  <si>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</si>
  <si>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</si>
  <si>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</si>
  <si>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</si>
  <si>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</si>
  <si>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</si>
  <si>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</si>
  <si>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</si>
  <si>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</si>
  <si>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</si>
  <si>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</si>
  <si>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</si>
  <si>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</si>
  <si>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</si>
  <si>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</si>
  <si>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</si>
  <si>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</si>
  <si>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</si>
  <si>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</si>
  <si>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</si>
  <si>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Část SZT</t>
  </si>
  <si>
    <t>STA</t>
  </si>
  <si>
    <t>1</t>
  </si>
  <si>
    <t>{fde7e957-b657-4036-8213-24b68b436bbc}</t>
  </si>
  <si>
    <t>2</t>
  </si>
  <si>
    <t>/</t>
  </si>
  <si>
    <t>PS01.1</t>
  </si>
  <si>
    <t>Kabelizace</t>
  </si>
  <si>
    <t>Soupis</t>
  </si>
  <si>
    <t>{f2d8459e-5ae1-4b2c-9076-ce6c8ff21074}</t>
  </si>
  <si>
    <t>PS01.2</t>
  </si>
  <si>
    <t>Montáže a dodávky ZZ</t>
  </si>
  <si>
    <t>{3b703879-09bb-4370-b017-9fffb1d81cae}</t>
  </si>
  <si>
    <t>PS01.3</t>
  </si>
  <si>
    <t>Centralni smlouvy SŽ - NEOCEŇOVAT</t>
  </si>
  <si>
    <t>{d7ed0f0b-1b0e-4af0-9e75-029cccba88b8}</t>
  </si>
  <si>
    <t>Přestavníky</t>
  </si>
  <si>
    <t>3</t>
  </si>
  <si>
    <t>{b81cffba-3aee-41d1-b961-b3639adfde27}</t>
  </si>
  <si>
    <t>02</t>
  </si>
  <si>
    <t>Návěstidla</t>
  </si>
  <si>
    <t>{5c6a45ad-fe1c-46e7-8b8a-bd76ae3632b3}</t>
  </si>
  <si>
    <t>03</t>
  </si>
  <si>
    <t>Upozorňovadla</t>
  </si>
  <si>
    <t>{f1c0d593-01ce-425f-b90f-79f1d4e15393}</t>
  </si>
  <si>
    <t>PS01.4</t>
  </si>
  <si>
    <t>Demontáže</t>
  </si>
  <si>
    <t>{b2caa74d-c0e4-4540-8cca-cd9da4ef2bae}</t>
  </si>
  <si>
    <t>SO01.1</t>
  </si>
  <si>
    <t>Reléová místnost</t>
  </si>
  <si>
    <t>{4021fdfd-203b-449d-ac65-6ce06a6f0992}</t>
  </si>
  <si>
    <t>SO01.2</t>
  </si>
  <si>
    <t>Zemní práce</t>
  </si>
  <si>
    <t>{4ac92983-ea10-4122-b1cf-75d6cc64bc95}</t>
  </si>
  <si>
    <t>VRN</t>
  </si>
  <si>
    <t>Vedlekší rozpočtové náklady</t>
  </si>
  <si>
    <t>{f6310b33-95a6-4d87-b8bb-d75cf0e98e2b}</t>
  </si>
  <si>
    <t>Část EE</t>
  </si>
  <si>
    <t>{bc17e5c4-cadb-464c-929f-ab8cb2512b20}</t>
  </si>
  <si>
    <t>PS02.1</t>
  </si>
  <si>
    <t>Elektromontáže</t>
  </si>
  <si>
    <t>{bde553c7-d3c6-409d-9c97-c108886441aa}</t>
  </si>
  <si>
    <t>SO02.2</t>
  </si>
  <si>
    <t>{23629afe-46b5-4afa-b15f-09aeb499b040}</t>
  </si>
  <si>
    <t>VON</t>
  </si>
  <si>
    <t>Vedlejší ostatní náklady</t>
  </si>
  <si>
    <t>{4ec15b58-5d77-4993-a1a2-e6715602a600}</t>
  </si>
  <si>
    <t>KRYCÍ LIST SOUPISU PRACÍ</t>
  </si>
  <si>
    <t>Objekt:</t>
  </si>
  <si>
    <t>01 - Část SZT</t>
  </si>
  <si>
    <t>Soupis:</t>
  </si>
  <si>
    <t>PS01.1 - Kabelizace</t>
  </si>
  <si>
    <t>REKAPITULACE ČLENĚNÍ SOUPISU PRACÍ</t>
  </si>
  <si>
    <t>Kód dílu - Popis</t>
  </si>
  <si>
    <t>Cena celkem [CZK]</t>
  </si>
  <si>
    <t>Náklady ze soupisu prací</t>
  </si>
  <si>
    <t>-1</t>
  </si>
  <si>
    <t>01 - Kabelizace</t>
  </si>
  <si>
    <t>SOUPIS PRACÍ</t>
  </si>
  <si>
    <t>PČ</t>
  </si>
  <si>
    <t>MJ</t>
  </si>
  <si>
    <t>Množství</t>
  </si>
  <si>
    <t>J.cena [CZK]</t>
  </si>
  <si>
    <t>Cenová soustava</t>
  </si>
  <si>
    <t>J. Nh [h]</t>
  </si>
  <si>
    <t>Nh celkem [h]</t>
  </si>
  <si>
    <t>J. hmotnost [t]</t>
  </si>
  <si>
    <t>Hmotnost celkem [t]</t>
  </si>
  <si>
    <t>J. suť [t]</t>
  </si>
  <si>
    <t>Suť Celkem [t]</t>
  </si>
  <si>
    <t>Náklady soupisu celkem</t>
  </si>
  <si>
    <t>ROZPOCET</t>
  </si>
  <si>
    <t>M</t>
  </si>
  <si>
    <t>7590521589</t>
  </si>
  <si>
    <t>Venkovní vedení kabelová - metalické sítě Plněné, párované s ochr. vodičem, armované Al dráty TCEKPFLEZE 3 P 1,0 D</t>
  </si>
  <si>
    <t>m</t>
  </si>
  <si>
    <t>Sborník UOŽI 01 2020</t>
  </si>
  <si>
    <t>128</t>
  </si>
  <si>
    <t>-1292402535</t>
  </si>
  <si>
    <t>PP</t>
  </si>
  <si>
    <t>7590521604</t>
  </si>
  <si>
    <t>Venkovní vedení kabelová - metalické sítě Plněné, párované s ochr. vodičem, armované Al dráty TCEKPFLEZE 7 P 1,0 D</t>
  </si>
  <si>
    <t>-1240612034</t>
  </si>
  <si>
    <t>7590521609</t>
  </si>
  <si>
    <t>Venkovní vedení kabelová - metalické sítě Plněné, párované s ochr. vodičem, armované Al dráty TCEKPFLEZE 12 P 1,0 D</t>
  </si>
  <si>
    <t>751782411</t>
  </si>
  <si>
    <t>4</t>
  </si>
  <si>
    <t>7590521614</t>
  </si>
  <si>
    <t>Venkovní vedení kabelová - metalické sítě Plněné, párované s ochr. vodičem, armované Al dráty TCEKPFLEZE 16 P 1,0 D</t>
  </si>
  <si>
    <t>1095450572</t>
  </si>
  <si>
    <t>5</t>
  </si>
  <si>
    <t>7590521624</t>
  </si>
  <si>
    <t>Venkovní vedení kabelová - metalické sítě Plněné, párované s ochr. vodičem, armované Al dráty TCEKPFLEZE 30 P 1,0 D</t>
  </si>
  <si>
    <t>706122648</t>
  </si>
  <si>
    <t>6</t>
  </si>
  <si>
    <t>7590520919</t>
  </si>
  <si>
    <t>Venkovní vedení kabelová - metalické sítě Plněné, armované Al dráty, ochranný obal z PE 4x0,8 TCEPKPFLEZE 3 x 4 x 0,8</t>
  </si>
  <si>
    <t>-468078360</t>
  </si>
  <si>
    <t>7</t>
  </si>
  <si>
    <t>7590520934</t>
  </si>
  <si>
    <t>Venkovní vedení kabelová - metalické sítě Plněné, armované Al dráty, ochranný obal z PE 4x0,8 TCEPKPFLEZE 15 x 4 x 0,8</t>
  </si>
  <si>
    <t>-837798693</t>
  </si>
  <si>
    <t>8</t>
  </si>
  <si>
    <t>7593501125</t>
  </si>
  <si>
    <t>Trasy kabelového vedení Chráničky optického kabelu HDPE 6040 průměr 40/33 mm</t>
  </si>
  <si>
    <t>306536812</t>
  </si>
  <si>
    <t>9</t>
  </si>
  <si>
    <t>K</t>
  </si>
  <si>
    <t>7593505202</t>
  </si>
  <si>
    <t>Uložení HDPE trubky pro optický kabel do výkopu bez zřízení lože a bez krytí</t>
  </si>
  <si>
    <t>-1456736753</t>
  </si>
  <si>
    <t>10</t>
  </si>
  <si>
    <t>7598035190</t>
  </si>
  <si>
    <t>Kontrola průchodnosti trubky pro optický kabel</t>
  </si>
  <si>
    <t>km</t>
  </si>
  <si>
    <t>-678441377</t>
  </si>
  <si>
    <t>11</t>
  </si>
  <si>
    <t>7598035170</t>
  </si>
  <si>
    <t>Kontrola tlakutěsnosti HDPE trubky v úseku do 2 000 m</t>
  </si>
  <si>
    <t>kus</t>
  </si>
  <si>
    <t>-841388988</t>
  </si>
  <si>
    <t>12</t>
  </si>
  <si>
    <t>7590525178</t>
  </si>
  <si>
    <t>Montáž kabelu úložného volně uloženého s jádrem 0,8 mm TCEKE do 50 XN</t>
  </si>
  <si>
    <t>64</t>
  </si>
  <si>
    <t>-1337393243</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</si>
  <si>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</si>
  <si>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13</t>
  </si>
  <si>
    <t>7590525230</t>
  </si>
  <si>
    <t>Montáž kabelu návěstního volně uloženého s jádrem 1 mm Cu TCEKEZE, TCEKFE, TCEKPFLEY, TCEKPFLEZE do 7 P</t>
  </si>
  <si>
    <t>-31784032</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</si>
  <si>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</si>
  <si>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14</t>
  </si>
  <si>
    <t>7590525231</t>
  </si>
  <si>
    <t>Montáž kabelu návěstního volně uloženého s jádrem 1 mm Cu TCEKEZE, TCEKFE, TCEKPFLEY, TCEKPFLEZE do 16 P</t>
  </si>
  <si>
    <t>1802949192</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</si>
  <si>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</si>
  <si>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7590525232</t>
  </si>
  <si>
    <t>Montáž kabelu návěstního volně uloženého s jádrem 1 mm Cu TCEKEZE, TCEKFE, TCEKPFLEY, TCEKPFLEZE do 30 P</t>
  </si>
  <si>
    <t>-320980437</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</si>
  <si>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</si>
  <si>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16</t>
  </si>
  <si>
    <t>7590525245</t>
  </si>
  <si>
    <t>Zatažení kabelu do objektu do 9 kg/m</t>
  </si>
  <si>
    <t>971880885</t>
  </si>
  <si>
    <t>Zatažení kabelu do objektu do 9 kg/m - vyčistění přístupu do objektu, odvinutí a zatažení kabelu</t>
  </si>
  <si>
    <t>17</t>
  </si>
  <si>
    <t>7590525041</t>
  </si>
  <si>
    <t>Odplastování celoplastového kabelu s pancířem do 100 párů</t>
  </si>
  <si>
    <t>-1309889402</t>
  </si>
  <si>
    <t>18</t>
  </si>
  <si>
    <t>7590525055</t>
  </si>
  <si>
    <t>Příprava kabelového bubnu a uzavření konců kabelu do 100 žil</t>
  </si>
  <si>
    <t>-257813615</t>
  </si>
  <si>
    <t>Příprava kabelového bubnu a uzavření konců kabelu do 100 žil - příprava a přistavení kabelového bubnu na místo tažení nebo na místo odvíjení kabelu, naměření délky, odříznutí, odpancéřování, úprava a uzavření dvou konců kabelu. Položku je možné použít pouze pro akce, které nejsou souvislým pokračováním prací spojených s ukládáním nebo zatahováním kabelu a pro přetáčení kabelu z bubnu na buben. V položkách pro kladení a zatahování kabelů jsou již obsaženy v přiměřené výši náklady na manipulaci s kabelovým bubnem a na uzavírání kabelových konců</t>
  </si>
  <si>
    <t>19</t>
  </si>
  <si>
    <t>7590525060</t>
  </si>
  <si>
    <t>Přistavení a příprava délky z kabelového bubnu do 25 čtyřek</t>
  </si>
  <si>
    <t>-232232374</t>
  </si>
  <si>
    <t>20</t>
  </si>
  <si>
    <t>7492501920</t>
  </si>
  <si>
    <t>Kabely, vodiče, šňůry Cu - nn Kabel silový 4 a 5-žílový Cu, plastová izolace CYKY 4J4 (4Bx4)</t>
  </si>
  <si>
    <t>1262166951</t>
  </si>
  <si>
    <t>7492501900</t>
  </si>
  <si>
    <t>Kabely, vodiče, šňůry Cu - nn Kabel silový 4 a 5-žílový Cu, plastová izolace CYKY 4J25 (4Bx25)</t>
  </si>
  <si>
    <t>1111138251</t>
  </si>
  <si>
    <t>22</t>
  </si>
  <si>
    <t>7492501950</t>
  </si>
  <si>
    <t>Kabely, vodiče, šňůry Cu - nn Kabel silový 4 a 5-žílový Cu, plastová izolace CYKY 4O4 (4Dx4)</t>
  </si>
  <si>
    <t>-1911783227</t>
  </si>
  <si>
    <t>23</t>
  </si>
  <si>
    <t>7492501930</t>
  </si>
  <si>
    <t>Kabely, vodiče, šňůry Cu - nn Kabel silový 4 a 5-žílový Cu, plastová izolace CYKY 4J6 (4Bx6)</t>
  </si>
  <si>
    <t>948521011</t>
  </si>
  <si>
    <t>24</t>
  </si>
  <si>
    <t>7492501880</t>
  </si>
  <si>
    <t>Kabely, vodiče, šňůry Cu - nn Kabel silový 4 a 5-žílový Cu, plastová izolace CYKY 4J16 (4Bx16)</t>
  </si>
  <si>
    <t>891428729</t>
  </si>
  <si>
    <t>25</t>
  </si>
  <si>
    <t>7492502150</t>
  </si>
  <si>
    <t>Kabely, vodiče, šňůry Cu - nn Kabel silový více-žílový Cu, plastová izolace CYKY 12J2,5  (12Cx2,5)</t>
  </si>
  <si>
    <t>943578723</t>
  </si>
  <si>
    <t>26</t>
  </si>
  <si>
    <t>7492501715</t>
  </si>
  <si>
    <t>Kabely, vodiče, šňůry Cu - nn Kabel silový 2 a 3-žílový Cu, plastová izolace CYKY 2O6 (2Dx6), NYM-O 2x6</t>
  </si>
  <si>
    <t>445452426</t>
  </si>
  <si>
    <t>27</t>
  </si>
  <si>
    <t>7492600220</t>
  </si>
  <si>
    <t>Kabely, vodiče, šňůry Al - nn Kabel silový 4 a 5-žílový, plastová izolace 1-AYKY 4x50</t>
  </si>
  <si>
    <t>-513823048</t>
  </si>
  <si>
    <t>28</t>
  </si>
  <si>
    <t>7593500955</t>
  </si>
  <si>
    <t>Trasy kabelového vedení Ohebná dvouplášťová korugovaná chránička 110/92 smotek - černá UV stabilní</t>
  </si>
  <si>
    <t>-946035621</t>
  </si>
  <si>
    <t>29</t>
  </si>
  <si>
    <t>7492554010</t>
  </si>
  <si>
    <t>Montáž kabelů 4- a 5-žílových Cu do 16 mm2</t>
  </si>
  <si>
    <t>1137633758</t>
  </si>
  <si>
    <t>Montáž kabelů 4- a 5-žílových Cu do 16 mm2 - uložení do země, chráničky, na rošty, pod omítku apod.</t>
  </si>
  <si>
    <t>30</t>
  </si>
  <si>
    <t>7492751022</t>
  </si>
  <si>
    <t>Montáž ukončení kabelů nn v rozvaděči nebo na přístroji izolovaných s označením 2 - 5-ti žílových do 25 mm2</t>
  </si>
  <si>
    <t>-1336475359</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</si>
  <si>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</si>
  <si>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31</t>
  </si>
  <si>
    <t>7493601180</t>
  </si>
  <si>
    <t>Kabelové a zásuvkové skříně, elektroměrové rozvaděče Prázdné skříně a pilíře Skříň plastová kompaktní pilíř včetně základu, IP44, šířka do 600 mm, výška do 1.000 mm, hloubka do 300 mm, PUR lak</t>
  </si>
  <si>
    <t>101701804</t>
  </si>
  <si>
    <t>32</t>
  </si>
  <si>
    <t>7493600850</t>
  </si>
  <si>
    <t>Kabelové a zásuvkové skříně, elektroměrové rozvaděče Skříně elektroměrové pro přímé měření Rozváděč pro jednosazbový třífázový elektroměr do 63A kompaktní pilíř včetně základu</t>
  </si>
  <si>
    <t>1809452961</t>
  </si>
  <si>
    <t>33</t>
  </si>
  <si>
    <t>7493655015</t>
  </si>
  <si>
    <t>Montáž skříní elektroměrových venkovních pro přímé měření do 80 A pro připojení kabelů do 16 mm2 jednosazbové, včetně jističe do 80 A kompaktní pilíř</t>
  </si>
  <si>
    <t>971035364</t>
  </si>
  <si>
    <t>Montáž skříní elektroměrových venkovních pro přímé měření do 80 A pro připojení kabelů do 16 mm2 jednosazbové, včetně jističe do 80 A kompaktní pilíř - včetně elektrovýzbroje, neobsahuje cenu za zemní práce</t>
  </si>
  <si>
    <t>34</t>
  </si>
  <si>
    <t>7492756040</t>
  </si>
  <si>
    <t>Pomocné práce pro montáž kabelů zatažení kabelů do chráničky do 4 kg/m</t>
  </si>
  <si>
    <t>1107946825</t>
  </si>
  <si>
    <t>35</t>
  </si>
  <si>
    <t>7590555014</t>
  </si>
  <si>
    <t>Zhotovení formy kabelové na kabel do 15x2</t>
  </si>
  <si>
    <t>-1283729546</t>
  </si>
  <si>
    <t>36</t>
  </si>
  <si>
    <t>7590555024</t>
  </si>
  <si>
    <t>Zhotovení formy kabelové na kabel do 50x2</t>
  </si>
  <si>
    <t>-1901338239</t>
  </si>
  <si>
    <t>37</t>
  </si>
  <si>
    <t>7590140150</t>
  </si>
  <si>
    <t>Závěry Závěr kabelový UPMP-WM I. (CV736709001)</t>
  </si>
  <si>
    <t>-1215127627</t>
  </si>
  <si>
    <t>38</t>
  </si>
  <si>
    <t>7590145046</t>
  </si>
  <si>
    <t>Montáž závěru kabelového zabezpečovacího na zemní podpěru UPMP</t>
  </si>
  <si>
    <t>199308023</t>
  </si>
  <si>
    <t>Montáž závěru kabelového zabezpečovacího na zemní podpěru UPMP - úplná montáž závěru, zatažení kabelu, měření izolačního stavu, jednostranné číslování. Bez provedení zemních prací, zhotovení a zapojení kabelové formy</t>
  </si>
  <si>
    <t>39</t>
  </si>
  <si>
    <t>7590120122</t>
  </si>
  <si>
    <t>Skříně Skříň přístrojová PSK 3 (bez rámu) (CV726409004)</t>
  </si>
  <si>
    <t>-823704126</t>
  </si>
  <si>
    <t>40</t>
  </si>
  <si>
    <t>7590541454</t>
  </si>
  <si>
    <t>Slaboproudé rozvody, kabely pro přívod a vnitřní instalaci Spojky metalických kabelů a příslušenství Teplem smrštitelná zesílená spojka pro netlakované kabely XAGA 500-55/12-300/EY</t>
  </si>
  <si>
    <t>-1969230623</t>
  </si>
  <si>
    <t>41</t>
  </si>
  <si>
    <t>7492751020</t>
  </si>
  <si>
    <t>Montáž ukončení kabelů nn v rozvaděči nebo na přístroji izolovaných s označením 2 - 5-ti žílových do 2,5 mm2</t>
  </si>
  <si>
    <t>747511175</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</si>
  <si>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</si>
  <si>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42</t>
  </si>
  <si>
    <t>7492400460</t>
  </si>
  <si>
    <t>Kabely, vodiče - vn Kabely nad 22kV Označovací štítek na kabel (100 ks)</t>
  </si>
  <si>
    <t>sada</t>
  </si>
  <si>
    <t>2145585793</t>
  </si>
  <si>
    <t>43</t>
  </si>
  <si>
    <t>7593500150</t>
  </si>
  <si>
    <t>Trasy kabelového vedení Kabelové žlaby (200x126) spodní + vrchní díl plast</t>
  </si>
  <si>
    <t>392556757</t>
  </si>
  <si>
    <t>PS01.2 - Montáže a dodávky ZZ</t>
  </si>
  <si>
    <t>01 - Montáže a dodávky zabezpečovacího zařízení</t>
  </si>
  <si>
    <t xml:space="preserve">    03 - Počítače náprav</t>
  </si>
  <si>
    <t xml:space="preserve">    04 - Venkovní prvky</t>
  </si>
  <si>
    <t xml:space="preserve">    05 - Vnitřní prvky</t>
  </si>
  <si>
    <t xml:space="preserve">    06 - EOV</t>
  </si>
  <si>
    <t xml:space="preserve">    07 - Zkoušení a aktivace</t>
  </si>
  <si>
    <t xml:space="preserve">    08 - Doprava a ostatní</t>
  </si>
  <si>
    <t>Montáže a dodávky zabezpečovacího zařízení</t>
  </si>
  <si>
    <t>Počítače náprav</t>
  </si>
  <si>
    <t>7594300112</t>
  </si>
  <si>
    <t>Počítače náprav Vnitřní prvky PN ACS 2000 Sběrnicová jednotka ABP001-2 21TE GS02</t>
  </si>
  <si>
    <t>512</t>
  </si>
  <si>
    <t>189689452</t>
  </si>
  <si>
    <t>7594300108</t>
  </si>
  <si>
    <t>Počítače náprav Vnitřní prvky PN ACS 2000 Jednotka jištění SIC006 GS01</t>
  </si>
  <si>
    <t>1568264183</t>
  </si>
  <si>
    <t>7594300104</t>
  </si>
  <si>
    <t>Počítače náprav Vnitřní prvky PN ACS 2000 Montážní skříňka BGT06 šíře 126TE</t>
  </si>
  <si>
    <t>2052486002</t>
  </si>
  <si>
    <t>7594300084</t>
  </si>
  <si>
    <t>Počítače náprav Vnitřní prvky PN ACS 2000 Vyhodnocovací jednotka IMC003 GS01</t>
  </si>
  <si>
    <t>-1016437614</t>
  </si>
  <si>
    <t>7594300078</t>
  </si>
  <si>
    <t>Počítače náprav Vnitřní prvky PN ACS 2000 Čítačová jednotka ACB119 GS04</t>
  </si>
  <si>
    <t>-1436120719</t>
  </si>
  <si>
    <t>7594300036</t>
  </si>
  <si>
    <t>Počítače náprav Vnitřní prvky PN AZF Drátová forma pro skříň 126TE</t>
  </si>
  <si>
    <t>116484375</t>
  </si>
  <si>
    <t>7594300166</t>
  </si>
  <si>
    <t>Počítače náprav Vnitřní prvky PN ACS 2000 Modem MFr-07</t>
  </si>
  <si>
    <t>880857986</t>
  </si>
  <si>
    <t>7594300304</t>
  </si>
  <si>
    <t>Počítače náprav Vnitřní prvky PN Frauscher Reléová karta JRS001</t>
  </si>
  <si>
    <t>2124219433</t>
  </si>
  <si>
    <t>7592010162</t>
  </si>
  <si>
    <t>Kolové senzory a snímače počítačů náprav Stahovací páska hadice RSR</t>
  </si>
  <si>
    <t>1191220786</t>
  </si>
  <si>
    <t>7592010142</t>
  </si>
  <si>
    <t>Kolové senzory a snímače počítačů náprav Neoprénová ochr. hadice 4,8 m</t>
  </si>
  <si>
    <t>1355246819</t>
  </si>
  <si>
    <t>7592010152</t>
  </si>
  <si>
    <t>Kolové senzory a snímače počítačů náprav Montážní sada neoprénové ochr.hadice</t>
  </si>
  <si>
    <t>-296653114</t>
  </si>
  <si>
    <t>7592010166</t>
  </si>
  <si>
    <t>Kolové senzory a snímače počítačů náprav Upevňovací souprava SK140</t>
  </si>
  <si>
    <t>482057110</t>
  </si>
  <si>
    <t>7592010242</t>
  </si>
  <si>
    <t>Kolové senzory a snímače počítačů náprav Přechod (trámec s drážkou)</t>
  </si>
  <si>
    <t>-1224191204</t>
  </si>
  <si>
    <t>7592010246</t>
  </si>
  <si>
    <t>Kolové senzory a snímače počítačů náprav Svorka (držák trámce)</t>
  </si>
  <si>
    <t>1807044933</t>
  </si>
  <si>
    <t>7592010102</t>
  </si>
  <si>
    <t>Kolové senzory a snímače počítačů náprav Snímač průjezdu kola RSR 180 (5 m kabel)</t>
  </si>
  <si>
    <t>1649422458</t>
  </si>
  <si>
    <t>7592010172</t>
  </si>
  <si>
    <t>Kolové senzory a snímače počítačů náprav Připevňovací čep BBK pro upevňovací soupravu SK140</t>
  </si>
  <si>
    <t>pár</t>
  </si>
  <si>
    <t>-405917352</t>
  </si>
  <si>
    <t>7592010606</t>
  </si>
  <si>
    <t>Kolové senzory a snímače počítačů náprav Souprava nastavovací měrky</t>
  </si>
  <si>
    <t>-1980857102</t>
  </si>
  <si>
    <t>7592010260</t>
  </si>
  <si>
    <t>Kolové senzory a snímače počítačů náprav Zkušební přípravek RSR SB</t>
  </si>
  <si>
    <t>-1015764006</t>
  </si>
  <si>
    <t>7592005050</t>
  </si>
  <si>
    <t>Montáž počítacího bodu (senzoru) RSR 180</t>
  </si>
  <si>
    <t>1331565008</t>
  </si>
  <si>
    <t>Montáž počítacího bodu (senzoru) RSR 180 - uložení a připevnění na určené místo, seřízení polohy, přezkoušení</t>
  </si>
  <si>
    <t>7594305040</t>
  </si>
  <si>
    <t>Montáž součástí počítače náprav upevňovací kolejnicové čelisti SK 140</t>
  </si>
  <si>
    <t>2121116168</t>
  </si>
  <si>
    <t>7594305045</t>
  </si>
  <si>
    <t>Montáž součástí počítače náprav AZF upevňovacího šroubu BBK</t>
  </si>
  <si>
    <t>43190525</t>
  </si>
  <si>
    <t>7594305015</t>
  </si>
  <si>
    <t>Montáž součástí počítače náprav neoprénové ochranné hadice se soupravou pro upevnění k pražci</t>
  </si>
  <si>
    <t>1997869165</t>
  </si>
  <si>
    <t>7594305050</t>
  </si>
  <si>
    <t>Montáž součástí počítače náprav AZF bloku čítače ZBG</t>
  </si>
  <si>
    <t>1365638375</t>
  </si>
  <si>
    <t>7594305010</t>
  </si>
  <si>
    <t>Montáž součástí počítače náprav vyhodnocovací části</t>
  </si>
  <si>
    <t>-410315683</t>
  </si>
  <si>
    <t>7594305075</t>
  </si>
  <si>
    <t>Montáž součástí počítače náprav skříně pro bloky šíře 126TE BGT 03</t>
  </si>
  <si>
    <t>-1907909202</t>
  </si>
  <si>
    <t>7595605155</t>
  </si>
  <si>
    <t>Montáž modemu, převodníku, repeatru instalace a konfigurace modemu</t>
  </si>
  <si>
    <t>1740660556</t>
  </si>
  <si>
    <t>7598095085</t>
  </si>
  <si>
    <t>Přezkoušení a regulace senzoru počítacího bodu</t>
  </si>
  <si>
    <t>1846803901</t>
  </si>
  <si>
    <t>Přezkoušení a regulace senzoru počítacího bodu - kontrola (nastavení) mechanických parametrů polohy, regulace napájení, kalibrace, kontrola funkce a započítávání, kontrola indikace</t>
  </si>
  <si>
    <t>7598095065</t>
  </si>
  <si>
    <t>Přezkoušení a regulace napájecího obvodu za 1 napájecí sběrnici</t>
  </si>
  <si>
    <t>1642510288</t>
  </si>
  <si>
    <t>Přezkoušení a regulace napájecího obvodu za 1 napájecí sběrnici - kontrola zapojení, regulace a přezkoušení sběrnice</t>
  </si>
  <si>
    <t>7598095090</t>
  </si>
  <si>
    <t>Přezkoušení a regulace počítače náprav včetně vyhotovení protokolu za 1 úsek</t>
  </si>
  <si>
    <t>-543075727</t>
  </si>
  <si>
    <t>Přezkoušení a regulace počítače náprav včetně vyhotovení protokolu za 1 úsek - provedení příslušných měření, nastavení zařízení, přezkoušení funkce a vyhotovení protokolu</t>
  </si>
  <si>
    <t>7594300268</t>
  </si>
  <si>
    <t>Počítače náprav Vnitřní prvky PN Frauscher Přepěťová ochrana vyhodnocovací jednotky BSI005</t>
  </si>
  <si>
    <t>-748388832</t>
  </si>
  <si>
    <t>7594305025</t>
  </si>
  <si>
    <t>Montáž součástí počítače náprav přepěťové ochrany napájení</t>
  </si>
  <si>
    <t>-307094804</t>
  </si>
  <si>
    <t>04</t>
  </si>
  <si>
    <t>Venkovní prvky</t>
  </si>
  <si>
    <t>7591300208</t>
  </si>
  <si>
    <t>Zámky Zámek výměn.kontrolní univerzální (HM0404156070000)</t>
  </si>
  <si>
    <t>1994154114</t>
  </si>
  <si>
    <t>7591300210</t>
  </si>
  <si>
    <t>Zámky Zámek výměn.kontr.odtlačný univerzální (HM0404156090000)</t>
  </si>
  <si>
    <t>-1890556895</t>
  </si>
  <si>
    <t>7591305010</t>
  </si>
  <si>
    <t>Montáž zámku výměnového jednoduchého</t>
  </si>
  <si>
    <t>-1313530740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</si>
  <si>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</si>
  <si>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7591305016</t>
  </si>
  <si>
    <t>Montáž zámku výměnového kontrolního odtlačného</t>
  </si>
  <si>
    <t>-1458348724</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</si>
  <si>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</si>
  <si>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7591305014</t>
  </si>
  <si>
    <t>Montáž zámku výměnového kontrolního</t>
  </si>
  <si>
    <t>-1444361971</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</si>
  <si>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</si>
  <si>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7591300090</t>
  </si>
  <si>
    <t>Zámky Zámek venkovní stejnosměr. elmag.(UPM 24) (CV731369004)</t>
  </si>
  <si>
    <t>1969776930</t>
  </si>
  <si>
    <t>7591305120</t>
  </si>
  <si>
    <t>Montáž zámku elektromagnetického venkovního stejnosměrného nebo 1 fázového</t>
  </si>
  <si>
    <t>1369488281</t>
  </si>
  <si>
    <t>Montáž zámku elektromagnetického venkovního stejnosměrného nebo 1 fázového - montáž zámku na závěr UKM, UKMP, natypování zámku a oštítkování klíčů, zapojení a přezkoušení funkce, nátěr. Bez montáže závěrů a zapojení zemního kabelu</t>
  </si>
  <si>
    <t>7596910010</t>
  </si>
  <si>
    <t>Venkovní telefonní objekty Objekt telef.venk.VTO 3 plastový sloupek (CV540329003)</t>
  </si>
  <si>
    <t>-1345771445</t>
  </si>
  <si>
    <t>7596915030</t>
  </si>
  <si>
    <t>Montáž telefonního objektu VTO 3 - 11 plastového ve sloupu</t>
  </si>
  <si>
    <t>1528712653</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</si>
  <si>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</si>
  <si>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7590910490</t>
  </si>
  <si>
    <t>Výkolejky Výkolejka ruční S49 pravá  (CV040729001)</t>
  </si>
  <si>
    <t>927715447</t>
  </si>
  <si>
    <t>7590915012</t>
  </si>
  <si>
    <t>Montáž výkolejky bez návěstního tělesa se zámkem kontrolním</t>
  </si>
  <si>
    <t>1752533773</t>
  </si>
  <si>
    <t>Montáž výkolejky bez návěstního tělesa se zámkem kontrolním - položení na dřevěné pražce, označení a vyvrtání otvorů, položení a přišroubování na paty kolejnice, přišroubování dosedacího úhelníku, vyzkoušení, úprava typu klíče, očíslování výkolejky, nátěr</t>
  </si>
  <si>
    <t>7590710285</t>
  </si>
  <si>
    <t>Návěstidla světelná Návěstidlo trpasl. 2 sv. typ:3602 (CV012525061)</t>
  </si>
  <si>
    <t>1515045452</t>
  </si>
  <si>
    <t>44</t>
  </si>
  <si>
    <t>7590710005</t>
  </si>
  <si>
    <t>Návěstidla světelná Návěstidlo stožár. 1 sv. typ:2001 (CV012525001)</t>
  </si>
  <si>
    <t>-975626916</t>
  </si>
  <si>
    <t>P</t>
  </si>
  <si>
    <t>Poznámka k položce:_x000D_
S optikou modrou</t>
  </si>
  <si>
    <t>45</t>
  </si>
  <si>
    <t>7590710105</t>
  </si>
  <si>
    <t>Návěstidla světelná Návěstidlo stožár. 4 sv. 1PUR  typ:2031 (CV012525021)</t>
  </si>
  <si>
    <t>1611519527</t>
  </si>
  <si>
    <t>Poznámka k položce:_x000D_
PUR se zelenými čísly kolejí 1 a 2</t>
  </si>
  <si>
    <t>255</t>
  </si>
  <si>
    <t>7593320504</t>
  </si>
  <si>
    <t>Prvky Trafo NTU 5B   /51341B/  (HM0374215010004)</t>
  </si>
  <si>
    <t>1074958116</t>
  </si>
  <si>
    <t>Poznámka k položce:_x000D_
Pro PUR</t>
  </si>
  <si>
    <t>46</t>
  </si>
  <si>
    <t>7590710155</t>
  </si>
  <si>
    <t>Návěstidla světelná Návěstidlo stožár. 5 sv. typ:2043 (CV012525031)</t>
  </si>
  <si>
    <t>-1921923644</t>
  </si>
  <si>
    <t>Poznámka k položce:_x000D_
Se záslepkou místo zeleného světla</t>
  </si>
  <si>
    <t>47</t>
  </si>
  <si>
    <t>7591015034</t>
  </si>
  <si>
    <t>Montáž elektromotorického přestavníku na výhybce s kontrolou jazyků s upevněním kloubovým na koleji</t>
  </si>
  <si>
    <t>-1761906344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</si>
  <si>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</si>
  <si>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48</t>
  </si>
  <si>
    <t>7591090010</t>
  </si>
  <si>
    <t>Díly pro zemní montáž přestavníků Deska základ.pod přestav. 700x460  (HM0592139997046)</t>
  </si>
  <si>
    <t>902417649</t>
  </si>
  <si>
    <t>49</t>
  </si>
  <si>
    <t>7591090120</t>
  </si>
  <si>
    <t>Díly pro zemní montáž přestavníků Ohrádka přestavníku POP PP (HM0321859992207)</t>
  </si>
  <si>
    <t>-2133531335</t>
  </si>
  <si>
    <t>50</t>
  </si>
  <si>
    <t>7591095010</t>
  </si>
  <si>
    <t>Dodatečná montáž ohrazení pro elekromotorický přestavník s plastovou ohrádkou</t>
  </si>
  <si>
    <t>221987567</t>
  </si>
  <si>
    <t>51</t>
  </si>
  <si>
    <t>7590715030</t>
  </si>
  <si>
    <t>Montáž světelného návěstidla jednostranného stožárového s 1 svítilnou</t>
  </si>
  <si>
    <t>-1641579767</t>
  </si>
  <si>
    <t>Montáž světelného návěstidla jednostranného stožárového s 1 svítilnou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</si>
  <si>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52</t>
  </si>
  <si>
    <t>7590715032</t>
  </si>
  <si>
    <t>Montáž světelného návěstidla jednostranného stožárového se 2 svítilnami</t>
  </si>
  <si>
    <t>1071341384</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</si>
  <si>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</si>
  <si>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53</t>
  </si>
  <si>
    <t>7590715042</t>
  </si>
  <si>
    <t>Montáž světelného návěstidla jednostranného stožárového s 5 svítilnami</t>
  </si>
  <si>
    <t>-973072427</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</si>
  <si>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</si>
  <si>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54</t>
  </si>
  <si>
    <t>7590715036</t>
  </si>
  <si>
    <t>Montáž světelného návěstidla jednostranného stožárového se 4 svítilnami</t>
  </si>
  <si>
    <t>12793813</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</si>
  <si>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</si>
  <si>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55</t>
  </si>
  <si>
    <t>7590715038</t>
  </si>
  <si>
    <t>Montáž světelného návěstidla jednostranného stožárového se 4 svítilnami a ukazatelem rychlosti</t>
  </si>
  <si>
    <t>-1584092981</t>
  </si>
  <si>
    <t>Montáž světelného návěstidla jednostranného stožárového se 4 svítilnami a ukazatelem rychlosti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</si>
  <si>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56</t>
  </si>
  <si>
    <t>7590715122</t>
  </si>
  <si>
    <t>Montáž světelného návěstidla trpasličího na betonový základ se 2 svítilnami</t>
  </si>
  <si>
    <t>1626029089</t>
  </si>
  <si>
    <t>Montáž světelného návěstidla trpasličího na betonový základ se 2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</si>
  <si>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57</t>
  </si>
  <si>
    <t>7590725140</t>
  </si>
  <si>
    <t>Situování stožáru návěstidla nebo výstražníku přejezdového zařízení</t>
  </si>
  <si>
    <t>-894970861</t>
  </si>
  <si>
    <t>58</t>
  </si>
  <si>
    <t>7590725020</t>
  </si>
  <si>
    <t>Montáž doplňujících součástí ke světelnému návěstidlu návěstního transformátoru</t>
  </si>
  <si>
    <t>259129898</t>
  </si>
  <si>
    <t>59</t>
  </si>
  <si>
    <t>7590725070</t>
  </si>
  <si>
    <t>Zatmelení skříně návěstního transformátoru</t>
  </si>
  <si>
    <t>638113912</t>
  </si>
  <si>
    <t>60</t>
  </si>
  <si>
    <t>7590720600</t>
  </si>
  <si>
    <t>Součásti světelných návěstidel Štítek označovací plastový pro návěstidlo</t>
  </si>
  <si>
    <t>-434744803</t>
  </si>
  <si>
    <t>61</t>
  </si>
  <si>
    <t>7590725046</t>
  </si>
  <si>
    <t>Montáž doplňujících součástí ke světelnému návěstidlu označovacího štítku</t>
  </si>
  <si>
    <t>-123673614</t>
  </si>
  <si>
    <t>62</t>
  </si>
  <si>
    <t>7590725040</t>
  </si>
  <si>
    <t>Montáž doplňujících součástí ke světelnému návěstidlu označovacího pásu velkého</t>
  </si>
  <si>
    <t>-1190416540</t>
  </si>
  <si>
    <t>63</t>
  </si>
  <si>
    <t>7592705016</t>
  </si>
  <si>
    <t>Montáž upozorňovadla nízkého na sloupek</t>
  </si>
  <si>
    <t>-1243296258</t>
  </si>
  <si>
    <t>7592705012</t>
  </si>
  <si>
    <t>Montáž upozorňovadla předvěstního na světelné návěstidlo AŽD</t>
  </si>
  <si>
    <t>86738346</t>
  </si>
  <si>
    <t>65</t>
  </si>
  <si>
    <t>7590720305</t>
  </si>
  <si>
    <t>Součásti světelných návěstidel Stožár úplný stož. náv pro stan. a trať. n.(zink.) (CV012609009M)</t>
  </si>
  <si>
    <t>-708119141</t>
  </si>
  <si>
    <t>Poznámka k položce:_x000D_
Pro návěstidlo VNPN</t>
  </si>
  <si>
    <t>66</t>
  </si>
  <si>
    <t>7590720295</t>
  </si>
  <si>
    <t>Součásti světelných návěstidel Víko stožáru  (CV012600009)</t>
  </si>
  <si>
    <t>-1983258014</t>
  </si>
  <si>
    <t>67</t>
  </si>
  <si>
    <t>7590720190</t>
  </si>
  <si>
    <t>Součásti světelných návěstidel Skříň návěst. transformátorů ST3R/NTU-2 (CV012439006M)</t>
  </si>
  <si>
    <t>-229497029</t>
  </si>
  <si>
    <t>68</t>
  </si>
  <si>
    <t>7590720160</t>
  </si>
  <si>
    <t>Součásti světelných návěstidel Víko skříně  (CV012430006M)</t>
  </si>
  <si>
    <t>673815680</t>
  </si>
  <si>
    <t>69</t>
  </si>
  <si>
    <t>7596430015</t>
  </si>
  <si>
    <t>Sirény a majáky Siréna (certifikovaná - CPD) 9-28Vss, 102 dB, odbě  16mA/24V, IP 65, nízká patice, rudá</t>
  </si>
  <si>
    <t>-1357828395</t>
  </si>
  <si>
    <t>05</t>
  </si>
  <si>
    <t>Vnitřní prvky</t>
  </si>
  <si>
    <t>70</t>
  </si>
  <si>
    <t>7593100120</t>
  </si>
  <si>
    <t>Měniče Zdroj přestavníku BZP2-24V/1,4kVa (HM0404229990260)</t>
  </si>
  <si>
    <t>1182328550</t>
  </si>
  <si>
    <t>71</t>
  </si>
  <si>
    <t>7593105012</t>
  </si>
  <si>
    <t>Montáž měniče (zdroje) statického řady EZ1, EZ2 a BZS1-R96</t>
  </si>
  <si>
    <t>1845857535</t>
  </si>
  <si>
    <t>Montáž měniče (zdroje) statického řady EZ1, EZ2 a BZS1-R96 - včetně připojení vodičů elektrické sítě ss rozvodu a uzemnění, přezkoušení funkce</t>
  </si>
  <si>
    <t>72</t>
  </si>
  <si>
    <t>7593000280</t>
  </si>
  <si>
    <t>Dobíječe, usměrňovače, napáječe Usměrňovač D400 G24/125, stacionární oceloplechová skříň 1500x600x600, rozšířená stavová indikace opticky i bezpotenciálově, autoamtické testování baterie, programovatelná nabíjecí automatika.</t>
  </si>
  <si>
    <t>256</t>
  </si>
  <si>
    <t>-2016200228</t>
  </si>
  <si>
    <t>73</t>
  </si>
  <si>
    <t>7592910205</t>
  </si>
  <si>
    <t>Baterie Staniční akumulátory NiCd článek 1,2 V/510 Ah C5 s vláknitou elektrodou, cena včetně spojovacího materiálu a bateriového nosiče či stojanu</t>
  </si>
  <si>
    <t>545725142</t>
  </si>
  <si>
    <t>74</t>
  </si>
  <si>
    <t>7592910315</t>
  </si>
  <si>
    <t>Baterie Staniční akumulátory Rekombinační zátka AquaGen Premium Top V (použití od 301 Ah)</t>
  </si>
  <si>
    <t>-537759405</t>
  </si>
  <si>
    <t>75</t>
  </si>
  <si>
    <t>7593310860</t>
  </si>
  <si>
    <t>Konstrukční díly Stojan pod baterie  (CV621849001)</t>
  </si>
  <si>
    <t>1778970495</t>
  </si>
  <si>
    <t>76</t>
  </si>
  <si>
    <t>7592905022</t>
  </si>
  <si>
    <t>Montáž bloku baterie niklokadmiové kapacity přes 200 Ah</t>
  </si>
  <si>
    <t>1713939625</t>
  </si>
  <si>
    <t>Montáž bloku baterie niklokadmiové kapacity přes 200 Ah - postavení článku, připojení vodičů, ochrana svorek vazelinou, změření napětí, u tekutých baterií kontrola elektrolytu s případným doplněním destilovanou vodou</t>
  </si>
  <si>
    <t>77</t>
  </si>
  <si>
    <t>7593005022</t>
  </si>
  <si>
    <t>Montáž dobíječe, usměrňovače, napáječe skříňového vysokého</t>
  </si>
  <si>
    <t>1758112180</t>
  </si>
  <si>
    <t>Montáž dobíječe, usměrňovače, napáječe skříňového vysokého - včetně připojení vodičů elektrické sítě ss rozvodu a uzemnění, přezkoušení funkce</t>
  </si>
  <si>
    <t>78</t>
  </si>
  <si>
    <t>7598095225</t>
  </si>
  <si>
    <t>Kapacitní zkouška baterie staniční (bez ohledu na počet článků)</t>
  </si>
  <si>
    <t>-1950874234</t>
  </si>
  <si>
    <t>79</t>
  </si>
  <si>
    <t>7593310890</t>
  </si>
  <si>
    <t>Konstrukční díly Řada stojanová 1 - dílná 1 stojan (HM0404215990301)</t>
  </si>
  <si>
    <t>-549467785</t>
  </si>
  <si>
    <t>80</t>
  </si>
  <si>
    <t>7593310950</t>
  </si>
  <si>
    <t>Konstrukční díly Řada stojanová 3 - dílná 3 stojany (HM0404215990303)</t>
  </si>
  <si>
    <t>-2061615349</t>
  </si>
  <si>
    <t>81</t>
  </si>
  <si>
    <t>7593310100</t>
  </si>
  <si>
    <t>Konstrukční díly Izolace stojanu úplná  (CV723685005M)</t>
  </si>
  <si>
    <t>302559881</t>
  </si>
  <si>
    <t>82</t>
  </si>
  <si>
    <t>7593315120</t>
  </si>
  <si>
    <t>Montáž stojanové řady pro 1 stojan</t>
  </si>
  <si>
    <t>2131049016</t>
  </si>
  <si>
    <t>Montáž stojanové řady pro 1 stojan - sestavení dodané konstrukce, vyměření místa a usazení stojanové řady, montáž ochranných plechů a roštu stojanové řady, ukotvení</t>
  </si>
  <si>
    <t>83</t>
  </si>
  <si>
    <t>7593315124</t>
  </si>
  <si>
    <t>Montáž stojanové řady pro 3 stojany</t>
  </si>
  <si>
    <t>1651599415</t>
  </si>
  <si>
    <t>Montáž stojanové řady pro 3 stojany - sestavení dodané konstrukce, vyměření místa a usazení stojanové řady, montáž ochranných plechů a roštu stojanové řady, ukotvení</t>
  </si>
  <si>
    <t>84</t>
  </si>
  <si>
    <t>7593315140</t>
  </si>
  <si>
    <t>Ukotvení stojanové řady do stěny jednou spojnicí</t>
  </si>
  <si>
    <t>-1551197198</t>
  </si>
  <si>
    <t>85</t>
  </si>
  <si>
    <t>7593315142</t>
  </si>
  <si>
    <t>Ukotvení stojanové řady na vedlejší stojanovou řadu</t>
  </si>
  <si>
    <t>-709354748</t>
  </si>
  <si>
    <t>86</t>
  </si>
  <si>
    <t>7592810920</t>
  </si>
  <si>
    <t>Reléový stojan SZZ nevystrojený univerzální - kategorie SZZ dle TNŽ 34 2620:2002: SZZ 1., 2.nebo 3.kategorie</t>
  </si>
  <si>
    <t>komplet</t>
  </si>
  <si>
    <t>-1715589666</t>
  </si>
  <si>
    <t>Poznámka k položce:_x000D_
Napájecí stojan</t>
  </si>
  <si>
    <t>87</t>
  </si>
  <si>
    <t>7593315104</t>
  </si>
  <si>
    <t>Montáž zabezpečovacího stojanu napájecího</t>
  </si>
  <si>
    <t>-249438783</t>
  </si>
  <si>
    <t>Montáž zabezpečovacího stojanu napájecího - upevnění stojanu do stojanové řady, připojení ochranného uzemnění a informativní kontrola zapojení</t>
  </si>
  <si>
    <t>88</t>
  </si>
  <si>
    <t>7593321269</t>
  </si>
  <si>
    <t>Prvky Zdroj kmitání pro PN BZKS-PN (HM0404229990304)</t>
  </si>
  <si>
    <t>1549933854</t>
  </si>
  <si>
    <t>89</t>
  </si>
  <si>
    <t>7593335110</t>
  </si>
  <si>
    <t>Montáž zdroje kmitavých signálů</t>
  </si>
  <si>
    <t>872670133</t>
  </si>
  <si>
    <t>Montáž zdroje kmitavých signálů - včetně zapojení a označení</t>
  </si>
  <si>
    <t>90</t>
  </si>
  <si>
    <t>7590610500</t>
  </si>
  <si>
    <t>Indikační a kolejové desky a ovládací pulty Deska provizorního ovládání přivolávacích návěstí a přejezdových zabezpečovacích zařízení - soubor ovládání max. 10 přivolávacích návěstí a dvou přejezdů, vč. zdroje a dohledu kmitavého napájení.</t>
  </si>
  <si>
    <t>1902420033</t>
  </si>
  <si>
    <t>91</t>
  </si>
  <si>
    <t>7590625020</t>
  </si>
  <si>
    <t>Montáž pultu nouzové obsluhy</t>
  </si>
  <si>
    <t>601135773</t>
  </si>
  <si>
    <t>Montáž pultu nouzové obsluhy - včetně zatažení kabelů a jejich zapojení</t>
  </si>
  <si>
    <t>92</t>
  </si>
  <si>
    <t>7491207830</t>
  </si>
  <si>
    <t>Elektroinstalační materiál Kabelové rošty pozinkované R I kabelový 400mm-délka 3m S</t>
  </si>
  <si>
    <t>-340597057</t>
  </si>
  <si>
    <t>93</t>
  </si>
  <si>
    <t>7491207810</t>
  </si>
  <si>
    <t>Elektroinstalační materiál Kabelové rošty pozinkované R I kabelový 200mm-délka 3m S</t>
  </si>
  <si>
    <t>-699224952</t>
  </si>
  <si>
    <t>94</t>
  </si>
  <si>
    <t>7593315276</t>
  </si>
  <si>
    <t>Montáž kabelového roštu pro volné/pevné uložení šířky 220 mm</t>
  </si>
  <si>
    <t>-303343336</t>
  </si>
  <si>
    <t>Montáž kabelového roštu pro volné/pevné uložení šířky 220 mm - sestavení roštu, vysekání otvoru, zasádrování nosníku, montáž držáku krytu a kabelu, zhotovení a uříznutí závěsu, zakrytování, nasazení den a vík, odizolování roštu od ocelové výztuže. Bez dodávky konstrukčního materiálu</t>
  </si>
  <si>
    <t>95</t>
  </si>
  <si>
    <t>7593315280</t>
  </si>
  <si>
    <t>Montáž kabelového roštu pro volné/pevné uložení šířky 420 mm</t>
  </si>
  <si>
    <t>491552675</t>
  </si>
  <si>
    <t>Montáž kabelového roštu pro volné/pevné uložení šířky 420 mm - sestavení roštu, vysekání otvoru, zasádrování nosníku, montáž držáku krytu a kabelu, zhotovení a uříznutí závěsu, zakrytování, nasazení den a vík, odizolování roštu od ocelové výztuže. Bez dodávky konstrukčního materiálu</t>
  </si>
  <si>
    <t>96</t>
  </si>
  <si>
    <t>7494003006</t>
  </si>
  <si>
    <t>Modulární přístroje Jističe do 63 A; 6 kA 1-pólové In 2 A, Ue AC 230 V / DC 72 V, charakteristika C, 1pól, Icn 6 kA</t>
  </si>
  <si>
    <t>1698406324</t>
  </si>
  <si>
    <t>97</t>
  </si>
  <si>
    <t>7494003050</t>
  </si>
  <si>
    <t>Modulární přístroje Jističe do 63 A; 6 kA 2-pólové In 2 A, Ue AC 230/400 V / DC 144 V, charakteristika C, 2pól, Icn 6 kA</t>
  </si>
  <si>
    <t>194488555</t>
  </si>
  <si>
    <t>98</t>
  </si>
  <si>
    <t>7494003312</t>
  </si>
  <si>
    <t>Modulární přístroje Jističe do 80 A; 10 kA 2-pólové In 0,5 A, Ue AC 230/400 V / DC 144 V, charakteristika C, 2pól, Icn 10 kA</t>
  </si>
  <si>
    <t>909692085</t>
  </si>
  <si>
    <t>99</t>
  </si>
  <si>
    <t>7494003326</t>
  </si>
  <si>
    <t>Modulární přístroje Jističe do 80 A; 10 kA 2-pólové In 10 A, Ue AC 230/400 V / DC 144 V, charakteristika C, 2pól, Icn 10 kA</t>
  </si>
  <si>
    <t>-624272838</t>
  </si>
  <si>
    <t>100</t>
  </si>
  <si>
    <t>7494000012</t>
  </si>
  <si>
    <t>Rozvodnicové a rozváděčové skříně Distri Rozvodnicové skříně DistriTon Plastové Nástěnné (IP40) pro nástěnnou montáž, průhledné dveře, počet řad 1, počet modulů v řadě 8, krytí IP40, PE+N, barva bílá, materiál: plast</t>
  </si>
  <si>
    <t>1483003417</t>
  </si>
  <si>
    <t>101</t>
  </si>
  <si>
    <t>7494003332</t>
  </si>
  <si>
    <t>Modulární přístroje Jističe do 80 A; 10 kA 2-pólové In 20 A, Ue AC 230/400 V / DC 144 V, charakteristika C, 2pól, Icn 10 kA</t>
  </si>
  <si>
    <t>931537478</t>
  </si>
  <si>
    <t>102</t>
  </si>
  <si>
    <t>7494009678</t>
  </si>
  <si>
    <t>Přístroje pro spínání a ovládání Spouštěče motoru Příslušenství Napěťové spouště Uc AC/DC 20 ÷ 24 V</t>
  </si>
  <si>
    <t>2042429500</t>
  </si>
  <si>
    <t>103</t>
  </si>
  <si>
    <t>7494003658</t>
  </si>
  <si>
    <t>Modulární přístroje Jističe Příslušenství 1x zapínací kontakt, 1x rozpínací kontakt, např. pro LTE, LTN, LVN, MSO</t>
  </si>
  <si>
    <t>1025543551</t>
  </si>
  <si>
    <t>104</t>
  </si>
  <si>
    <t>7492501010</t>
  </si>
  <si>
    <t>Kabely, vodiče, šňůry Cu - nn Vodič jednožílový Cu, plastová izolace H07V-K 25 rudý (CYA)</t>
  </si>
  <si>
    <t>568772212</t>
  </si>
  <si>
    <t>105</t>
  </si>
  <si>
    <t>7492501270</t>
  </si>
  <si>
    <t>Kabely, vodiče, šňůry Cu - nn Vodič jednožílový Cu, plastová izolace H07V-K 6 rudý (CYA)</t>
  </si>
  <si>
    <t>127972614</t>
  </si>
  <si>
    <t>106</t>
  </si>
  <si>
    <t>7492501280</t>
  </si>
  <si>
    <t>Kabely, vodiče, šňůry Cu - nn Vodič jednožílový Cu, plastová izolace H07V-K 6 sv.modrý (CYA)</t>
  </si>
  <si>
    <t>-1358681644</t>
  </si>
  <si>
    <t>107</t>
  </si>
  <si>
    <t>7492501020</t>
  </si>
  <si>
    <t>Kabely, vodiče, šňůry Cu - nn Vodič jednožílový Cu, plastová izolace H07V-K 25 sv.modrý (CYA)</t>
  </si>
  <si>
    <t>1425863991</t>
  </si>
  <si>
    <t>108</t>
  </si>
  <si>
    <t>7492500880</t>
  </si>
  <si>
    <t>Kabely, vodiče, šňůry Cu - nn Vodič jednožílový Cu, plastová izolace H07V-K 16 žz (CYA)</t>
  </si>
  <si>
    <t>1613603541</t>
  </si>
  <si>
    <t>109</t>
  </si>
  <si>
    <t>7492502340</t>
  </si>
  <si>
    <t>Kabely, vodiče, šňůry Cu - nn Kabel silový Cu, silikonová izolace, stíněný CMFM 12G1 (12Cx1)</t>
  </si>
  <si>
    <t>6127356</t>
  </si>
  <si>
    <t>110</t>
  </si>
  <si>
    <t>7590540534</t>
  </si>
  <si>
    <t>Slaboproudé rozvody, kabely pro přívod a vnitřní instalaci UTP/FTP kategorie 5e 100Mhz  1 Gbps FTP Stíněný plášť, vnitřní, drát, nehořlavý, bezhalogenní, nízkodýmavý</t>
  </si>
  <si>
    <t>-1224385603</t>
  </si>
  <si>
    <t>111</t>
  </si>
  <si>
    <t>7495401660</t>
  </si>
  <si>
    <t>Transformátory Transformátory nn/nn oddělovací 3-f, 0,4/0,4kV, 63kVA, vzduchem chlazený, IP 00</t>
  </si>
  <si>
    <t>-1656748824</t>
  </si>
  <si>
    <t>112</t>
  </si>
  <si>
    <t>7592305034</t>
  </si>
  <si>
    <t>Montáž transformátoru oddělovacího přes 25 kVA</t>
  </si>
  <si>
    <t>-714230178</t>
  </si>
  <si>
    <t>Montáž transformátoru oddělovacího přes 25 kVA - usazení a zapojení</t>
  </si>
  <si>
    <t>113</t>
  </si>
  <si>
    <t>7593320534</t>
  </si>
  <si>
    <t>Prvky Trafo TOC F5056-034 3kVA 3x400/230V//3x400/230V (HM0374255990005)</t>
  </si>
  <si>
    <t>456323668</t>
  </si>
  <si>
    <t>114</t>
  </si>
  <si>
    <t>7593320501</t>
  </si>
  <si>
    <t>Prvky Trafo JOC U5052-0114    1,6kVA 230/210-230-250V (HM0374212300377)</t>
  </si>
  <si>
    <t>-245487660</t>
  </si>
  <si>
    <t>115</t>
  </si>
  <si>
    <t>7593320495</t>
  </si>
  <si>
    <t>Prvky Trafo JOC U4040-0320  800VA 220-230-240/150-160-210-220-23 (HM0374212300334)</t>
  </si>
  <si>
    <t>1613478621</t>
  </si>
  <si>
    <t>116</t>
  </si>
  <si>
    <t>7592305010</t>
  </si>
  <si>
    <t>Montáž transformátoru pro zabezpečovací zařízení</t>
  </si>
  <si>
    <t>-1211701678</t>
  </si>
  <si>
    <t>Montáž transformátoru pro zabezpečovací zařízení - usazení a zapojení</t>
  </si>
  <si>
    <t>117</t>
  </si>
  <si>
    <t>1394993210</t>
  </si>
  <si>
    <t>Poznámka k položce:_x000D_
Kabelový stojan</t>
  </si>
  <si>
    <t>118</t>
  </si>
  <si>
    <t>7593315102</t>
  </si>
  <si>
    <t>Montáž zabezpečovacího stojanu kabelového</t>
  </si>
  <si>
    <t>-219426085</t>
  </si>
  <si>
    <t>Montáž zabezpečovacího stojanu kabelového - upevnění stojanu do stojanové řady, připojení ochranného uzemnění a informativní kontrola zapojení</t>
  </si>
  <si>
    <t>119</t>
  </si>
  <si>
    <t>1139477456</t>
  </si>
  <si>
    <t>Poznámka k položce:_x000D_
Stojan SZZ</t>
  </si>
  <si>
    <t>120</t>
  </si>
  <si>
    <t>289948735</t>
  </si>
  <si>
    <t>Poznámka k položce:_x000D_
Stojan TPC</t>
  </si>
  <si>
    <t>121</t>
  </si>
  <si>
    <t>7593315106</t>
  </si>
  <si>
    <t>Montáž zabezpečovacího stojanu s elektronickými prvky a panely</t>
  </si>
  <si>
    <t>2056615243</t>
  </si>
  <si>
    <t>Montáž zabezpečovacího stojanu s elektronickými prvky a panely - upevnění stojanu do stojanové řady, připojení ochranného uzemnění a informativní kontrola zapojení</t>
  </si>
  <si>
    <t>122</t>
  </si>
  <si>
    <t>7593320036</t>
  </si>
  <si>
    <t>Prvky Hlídač izol.stavu HIS 3 úplný (CV600949003B)</t>
  </si>
  <si>
    <t>826485766</t>
  </si>
  <si>
    <t>123</t>
  </si>
  <si>
    <t>7593330040</t>
  </si>
  <si>
    <t>Výměnné díly Relé NMŠ 1-2000 (HM0404221990407)</t>
  </si>
  <si>
    <t>1531261064</t>
  </si>
  <si>
    <t>124</t>
  </si>
  <si>
    <t>7593330070</t>
  </si>
  <si>
    <t>Výměnné díly Relé NMŠM 1-750 (HM0404221990410)</t>
  </si>
  <si>
    <t>-374271840</t>
  </si>
  <si>
    <t>125</t>
  </si>
  <si>
    <t>7593330100</t>
  </si>
  <si>
    <t>Výměnné díly Relé NMŠ 1-3,4 (HM0404221990413)</t>
  </si>
  <si>
    <t>272614929</t>
  </si>
  <si>
    <t>126</t>
  </si>
  <si>
    <t>7593330120</t>
  </si>
  <si>
    <t>Výměnné díly Relé NMŠ 1-1500 (HM0404221990415)</t>
  </si>
  <si>
    <t>-2023828210</t>
  </si>
  <si>
    <t>127</t>
  </si>
  <si>
    <t>7593330160</t>
  </si>
  <si>
    <t>Výměnné díly Relé NMŠ 2-4000 (HM0404221990419)</t>
  </si>
  <si>
    <t>699907180</t>
  </si>
  <si>
    <t>7593330300</t>
  </si>
  <si>
    <t>Výměnné díly Relé NMŠ 2-60 (HM0404221990433)</t>
  </si>
  <si>
    <t>-145918933</t>
  </si>
  <si>
    <t>129</t>
  </si>
  <si>
    <t>7593335040</t>
  </si>
  <si>
    <t>Montáž malorozměrného relé</t>
  </si>
  <si>
    <t>-1277612977</t>
  </si>
  <si>
    <t>130</t>
  </si>
  <si>
    <t>7593315425</t>
  </si>
  <si>
    <t>Zhotovení jednoho zapojení při volné vazbě</t>
  </si>
  <si>
    <t>-652266664</t>
  </si>
  <si>
    <t>Zhotovení jednoho zapojení při volné vazbě - naměření vodiče, zatažení a připojení</t>
  </si>
  <si>
    <t>131</t>
  </si>
  <si>
    <t>7590545040</t>
  </si>
  <si>
    <t>Uložení propojovací šňůry do žlabového rozvodu zabezpečovací ústředny</t>
  </si>
  <si>
    <t>543804524</t>
  </si>
  <si>
    <t>Uložení propojovací šňůry do žlabového rozvodu zabezpečovací ústředny - odvinutí, naměření a položení šňůry na lávku nebo do žlabového rozvodu včetně uchycení v ohybech, zakrytí žlabu a zaizolování konců kabelu, prozvonění a označení</t>
  </si>
  <si>
    <t>132</t>
  </si>
  <si>
    <t>7590545050</t>
  </si>
  <si>
    <t>Uložení kabelu CYKY do žlabového rozvodu zabezpečovací ústředny do 4 x 10 mm</t>
  </si>
  <si>
    <t>1393236013</t>
  </si>
  <si>
    <t>Uložení kabelu CYKY do žlabového rozvodu zabezpečovací ústředny do 4 x 10 mm - odvinutí, naměření a položení šňůry na lávku nebo do žlabového rozvodu včetně uchycení v ohybech, zakrytí žlabu a zaizolování konců kabelu, prozvonění a označení</t>
  </si>
  <si>
    <t>133</t>
  </si>
  <si>
    <t>7590545080</t>
  </si>
  <si>
    <t>Ukončení vodičů a lan do D 16 mm2</t>
  </si>
  <si>
    <t>úsek</t>
  </si>
  <si>
    <t>-707696407</t>
  </si>
  <si>
    <t>Ukončení vodičů a lan do D 16 mm2 - včetně odizolování, montáže kabelových ok, odmontování krytu svorkovnice, zapojení na svorku, označení a vyzkoušení</t>
  </si>
  <si>
    <t>134</t>
  </si>
  <si>
    <t>7590545082</t>
  </si>
  <si>
    <t>Ukončení vodičů a lan do D 50 mm2</t>
  </si>
  <si>
    <t>-1868472439</t>
  </si>
  <si>
    <t>Ukončení vodičů a lan do D 50 mm2 - včetně odizolování, montáže kabelových ok, odmontování krytu svorkovnice, zapojení na svorku, označení a vyzkoušení</t>
  </si>
  <si>
    <t>135</t>
  </si>
  <si>
    <t>7590545090</t>
  </si>
  <si>
    <t>Připevnění ranžírovacího oka</t>
  </si>
  <si>
    <t>-1235694228</t>
  </si>
  <si>
    <t>136</t>
  </si>
  <si>
    <t>7590545142</t>
  </si>
  <si>
    <t>Příprava kabelu na rošt do 30 žil</t>
  </si>
  <si>
    <t>1875139322</t>
  </si>
  <si>
    <t>137</t>
  </si>
  <si>
    <t>-507661821</t>
  </si>
  <si>
    <t>138</t>
  </si>
  <si>
    <t>7590555030</t>
  </si>
  <si>
    <t>Zhotovení formy kabelové na kabel do 15x3</t>
  </si>
  <si>
    <t>-1266217907</t>
  </si>
  <si>
    <t>139</t>
  </si>
  <si>
    <t>7496700310</t>
  </si>
  <si>
    <t>DŘT, SKŘ, Elektrodispečink, DDTS DŘT a SKŘ skříně pro automatizaci Základní switche, switche s podporou POE, konfigurovatelné switche, průmyslové switche do RACKu, vysokorychlostní modemy Optický swirch řady SCALANCE</t>
  </si>
  <si>
    <t>1049536517</t>
  </si>
  <si>
    <t>Poznámka k položce:_x000D_
4x 10/100Mbit/s, 2x 100Mbit/s multimode BFOC, managed, redundant, X204-2</t>
  </si>
  <si>
    <t>140</t>
  </si>
  <si>
    <t>7496700910</t>
  </si>
  <si>
    <t>DŘT, SKŘ, Elektrodispečink, DDTS DŘT a SKŘ skříně pro automatizaci Periférie Klávesnice provedení pro montáž do 19" Rack skříně</t>
  </si>
  <si>
    <t>-1440198969</t>
  </si>
  <si>
    <t>141</t>
  </si>
  <si>
    <t>7592600211</t>
  </si>
  <si>
    <t>Počítače, SW Myš pro ovládání počítače, bezdrátová.</t>
  </si>
  <si>
    <t>351569746</t>
  </si>
  <si>
    <t>142</t>
  </si>
  <si>
    <t>7592600221</t>
  </si>
  <si>
    <t>Počítače, SW Kabel USB 2.0 A/B 1,8 m (HM0403299993333)</t>
  </si>
  <si>
    <t>-68617364</t>
  </si>
  <si>
    <t>143</t>
  </si>
  <si>
    <t>7496701610</t>
  </si>
  <si>
    <t>DŘT, SKŘ, Elektrodispečink, DDTS DŘT a SKŘ skříně pro automatizaci PLC typ_6 (SIEMENS) RACK PC 19" řady SIMATIC, Core I7, 16 GB DDR3, Win 7 Ult 64,Gbit La, USB, COM, audio, DVI, display port, redundant nap. 230V, IPC547D</t>
  </si>
  <si>
    <t>201381345</t>
  </si>
  <si>
    <t>Poznámka k položce:_x000D_
4x TPC + 2x ZPC s JOP</t>
  </si>
  <si>
    <t>144</t>
  </si>
  <si>
    <t>7590625070</t>
  </si>
  <si>
    <t>Montáž počítačového ovládání stanice včetně instalace HW a SW TPC</t>
  </si>
  <si>
    <t>296934878</t>
  </si>
  <si>
    <t>145</t>
  </si>
  <si>
    <t>7592600210</t>
  </si>
  <si>
    <t>Počítače, SW Klávesnice pro ovládání počítače, USB.</t>
  </si>
  <si>
    <t>1144436555</t>
  </si>
  <si>
    <t>146</t>
  </si>
  <si>
    <t>7496700520</t>
  </si>
  <si>
    <t>DŘT, SKŘ, Elektrodispečink, DDTS DŘT a SKŘ skříně pro automatizaci Periférie LCD monitor s full HD rozlišením 1920x1080, vstupem HDMI, DVI, IPS panel s LED podsvícením, 24"</t>
  </si>
  <si>
    <t>1557163149</t>
  </si>
  <si>
    <t>147</t>
  </si>
  <si>
    <t>7592600010</t>
  </si>
  <si>
    <t>Počítače, SW Trezor zadávacích počítačů I TZP pravý (HM0404219990231)</t>
  </si>
  <si>
    <t>1014252924</t>
  </si>
  <si>
    <t>148</t>
  </si>
  <si>
    <t>7592600120</t>
  </si>
  <si>
    <t>Počítače, SW Základní SW graficko-technologické nadstavby zabezpečovacího zařízení s přenosem čísel vlaků, určené k podpoře řízení dopravních procesů (GTN)</t>
  </si>
  <si>
    <t>1767008221</t>
  </si>
  <si>
    <t>149</t>
  </si>
  <si>
    <t>7592600122</t>
  </si>
  <si>
    <t>Počítače, SW Adresný SW graficko-technologické nadstavby zabezpečovacího zařízení s přenosem čísel vlaků, určené k podpoře řízení dopravních procesů (GTN) pro jedno vlakové číslo.</t>
  </si>
  <si>
    <t>1023549706</t>
  </si>
  <si>
    <t>150</t>
  </si>
  <si>
    <t>7592600190</t>
  </si>
  <si>
    <t>Počítače, SW Technologické PC</t>
  </si>
  <si>
    <t>-1709718019</t>
  </si>
  <si>
    <t>151</t>
  </si>
  <si>
    <t>7592500325</t>
  </si>
  <si>
    <t>Diagnostická zařízení Předepsaná sestava PC s funkcí místního DLA počítače systému LDS (CV805415230)</t>
  </si>
  <si>
    <t>-1821393577</t>
  </si>
  <si>
    <t>152</t>
  </si>
  <si>
    <t>7592500114</t>
  </si>
  <si>
    <t>Diagnostická zařízení Ústředna měřící MÚ DISTA 144TE-velká</t>
  </si>
  <si>
    <t>2076514622</t>
  </si>
  <si>
    <t>153</t>
  </si>
  <si>
    <t>7592500120</t>
  </si>
  <si>
    <t>Diagnostická zařízení Desky zdroje 5,5 A ST00 221</t>
  </si>
  <si>
    <t>-927107495</t>
  </si>
  <si>
    <t>154</t>
  </si>
  <si>
    <t>7592500130</t>
  </si>
  <si>
    <t>Diagnostická zařízení Deska procesorové jednotky ST00 222</t>
  </si>
  <si>
    <t>3008655</t>
  </si>
  <si>
    <t>155</t>
  </si>
  <si>
    <t>7592500140</t>
  </si>
  <si>
    <t>Diagnostická zařízení DISTA - deska modemu DSL</t>
  </si>
  <si>
    <t>-1404190726</t>
  </si>
  <si>
    <t>156</t>
  </si>
  <si>
    <t>7592500142</t>
  </si>
  <si>
    <t>Diagnostická zařízení DISTA - deska MISP (HM0374215999030)</t>
  </si>
  <si>
    <t>-1537904147</t>
  </si>
  <si>
    <t>157</t>
  </si>
  <si>
    <t>7592500144</t>
  </si>
  <si>
    <t>Diagnostická zařízení DISTA - deska RIS (HM0374215999017)</t>
  </si>
  <si>
    <t>-394250602</t>
  </si>
  <si>
    <t>158</t>
  </si>
  <si>
    <t>7592500146</t>
  </si>
  <si>
    <t>Diagnostická zařízení Propojka PRO-MR 4/2 k propojení měř. desek MIS s deskami RIS systému DISTA (HM0374215999025)</t>
  </si>
  <si>
    <t>1889035776</t>
  </si>
  <si>
    <t>159</t>
  </si>
  <si>
    <t>7592500149</t>
  </si>
  <si>
    <t>Diagnostická zařízení Propojovací deska  PRO-MR.8/8 měřící ústředny DISTA</t>
  </si>
  <si>
    <t>-1552299900</t>
  </si>
  <si>
    <t>160</t>
  </si>
  <si>
    <t>7592500150</t>
  </si>
  <si>
    <t>Diagnostická zařízení Deska měření AC a DC napětí ST00 223</t>
  </si>
  <si>
    <t>1791017997</t>
  </si>
  <si>
    <t>161</t>
  </si>
  <si>
    <t>7592500160</t>
  </si>
  <si>
    <t>Diagnostická zařízení Deska kontroly kontaktů ST00 224</t>
  </si>
  <si>
    <t>-2076189392</t>
  </si>
  <si>
    <t>162</t>
  </si>
  <si>
    <t>7592500190</t>
  </si>
  <si>
    <t>Diagnostická zařízení Deska měř.izol.odporů přepínací ST00 227</t>
  </si>
  <si>
    <t>-1845113463</t>
  </si>
  <si>
    <t>163</t>
  </si>
  <si>
    <t>7592500425</t>
  </si>
  <si>
    <t>Diagnostická zařízení SW systémový pro diagnostiku DLA moduly</t>
  </si>
  <si>
    <t>2022723800</t>
  </si>
  <si>
    <t>164</t>
  </si>
  <si>
    <t>7592500420</t>
  </si>
  <si>
    <t>Diagnostická zařízení SW systémový pro diagnostiku DLA jádro</t>
  </si>
  <si>
    <t>-1924466341</t>
  </si>
  <si>
    <t>165</t>
  </si>
  <si>
    <t>7592500435</t>
  </si>
  <si>
    <t>Diagnostická zařízení SW adresný diagnostický LDS jádro - základní konfigurace</t>
  </si>
  <si>
    <t>-1190928069</t>
  </si>
  <si>
    <t>166</t>
  </si>
  <si>
    <t>7592500440</t>
  </si>
  <si>
    <t>Diagnostická zařízení SW adresný diagnostický LDS moduly rozhraní</t>
  </si>
  <si>
    <t>-358389990</t>
  </si>
  <si>
    <t>167</t>
  </si>
  <si>
    <t>7592505010</t>
  </si>
  <si>
    <t>Montáž vybavení servisního a diagnostického pracoviště</t>
  </si>
  <si>
    <t>hod</t>
  </si>
  <si>
    <t>1303347620</t>
  </si>
  <si>
    <t>168</t>
  </si>
  <si>
    <t>7592505120</t>
  </si>
  <si>
    <t>Zhotovení pracoviště DLA diagnostiky</t>
  </si>
  <si>
    <t>1692930286</t>
  </si>
  <si>
    <t>169</t>
  </si>
  <si>
    <t>7598095345</t>
  </si>
  <si>
    <t>Aktivace MÚ DISTA</t>
  </si>
  <si>
    <t>-1634142567</t>
  </si>
  <si>
    <t>170</t>
  </si>
  <si>
    <t>7592600080</t>
  </si>
  <si>
    <t>Počítače, SW Systémový software aplikace, spojující funkci jednotného obslužného pracoviště (s bezpečným snímáním informací a povelováním) a diagnostického zařízení (umožňující záznam, přenos, archivaci a zobrazení získaných diagnostických dat).</t>
  </si>
  <si>
    <t>900853799</t>
  </si>
  <si>
    <t>171</t>
  </si>
  <si>
    <t>7596200004</t>
  </si>
  <si>
    <t>Indikátory horkoběžnosti Vybavení domku - stůl, židle apod.</t>
  </si>
  <si>
    <t>-2073542371</t>
  </si>
  <si>
    <t>Poznámka k položce:_x000D_
Pracoviště výpravčího a údržby</t>
  </si>
  <si>
    <t>172</t>
  </si>
  <si>
    <t>7590190210</t>
  </si>
  <si>
    <t>Ostatní Skříňka na dokumenty</t>
  </si>
  <si>
    <t>1693527354</t>
  </si>
  <si>
    <t>173</t>
  </si>
  <si>
    <t>7590625010</t>
  </si>
  <si>
    <t>Montáž stolu výpravčího pro počítačové ovládání</t>
  </si>
  <si>
    <t>-741682517</t>
  </si>
  <si>
    <t>Montáž stolu výpravčího pro počítačové ovládání - včetně montáže výpočetní techniky, propojovacích vedení a dvou monitorů</t>
  </si>
  <si>
    <t>174</t>
  </si>
  <si>
    <t>7590625032</t>
  </si>
  <si>
    <t>Montáž jednotného obslužného pracoviště (JOP) zálohovaného</t>
  </si>
  <si>
    <t>-730794465</t>
  </si>
  <si>
    <t>Montáž jednotného obslužného pracoviště (JOP) zálohovaného - montáž stolů pro umístění počítačového vybavení kanceláře, montáž výpočetní techniky hlavního i zálohovaného pracoviště, včetně propojovacích vedení a monitorů</t>
  </si>
  <si>
    <t>175</t>
  </si>
  <si>
    <t>7590625090</t>
  </si>
  <si>
    <t>Montáž trezoru pro počítač</t>
  </si>
  <si>
    <t>1708620276</t>
  </si>
  <si>
    <t>176</t>
  </si>
  <si>
    <t>7590625060</t>
  </si>
  <si>
    <t>Montáž počítačového pracoviště výpravčího</t>
  </si>
  <si>
    <t>-1604928634</t>
  </si>
  <si>
    <t>Montáž počítačového pracoviště výpravčího - montáž stolů pro umístění počítačového vybavení kanceláře, montáž výpočetní techniky, včetně propojovacích vedení a dvou monitorů</t>
  </si>
  <si>
    <t>177</t>
  </si>
  <si>
    <t>7590625050</t>
  </si>
  <si>
    <t>Montáž dostavby zobrazovací sekce JOP</t>
  </si>
  <si>
    <t>232260598</t>
  </si>
  <si>
    <t>Montáž dostavby zobrazovací sekce JOP - montáž výpočetní techniky, včetně propojovacích vedení a dvou monitorů</t>
  </si>
  <si>
    <t>178</t>
  </si>
  <si>
    <t>7590180020</t>
  </si>
  <si>
    <t>Klimatizace Podstropní klimatizační jednotka (venkovní i vnitřní jednotka)  nad 5kW do 6,9 kW chlazení.</t>
  </si>
  <si>
    <t>-1382463382</t>
  </si>
  <si>
    <t>179</t>
  </si>
  <si>
    <t>7590180060</t>
  </si>
  <si>
    <t>Klimatizace Kompletní technologické vedení ke klimatizaci nad 5kW (CU potrubí 16/10 včetně izolace, potrubí odvodu kondenzátu, přívodní kabel CYKY 3x2,5 a ovládací kabel CYKY 5x1,5)</t>
  </si>
  <si>
    <t>-1758921821</t>
  </si>
  <si>
    <t>180</t>
  </si>
  <si>
    <t>7590180070</t>
  </si>
  <si>
    <t>Klimatizace Konzole venkovní pro zavěšení klimatizační jednotky</t>
  </si>
  <si>
    <t>-139495600</t>
  </si>
  <si>
    <t>181</t>
  </si>
  <si>
    <t>7590180040</t>
  </si>
  <si>
    <t>Klimatizace Klimatizace - Ovladač</t>
  </si>
  <si>
    <t>1016786254</t>
  </si>
  <si>
    <t>182</t>
  </si>
  <si>
    <t>7590180110</t>
  </si>
  <si>
    <t>Klimatizace plyn R410A</t>
  </si>
  <si>
    <t>kg</t>
  </si>
  <si>
    <t>-420450271</t>
  </si>
  <si>
    <t>183</t>
  </si>
  <si>
    <t>7590185025</t>
  </si>
  <si>
    <t>Montáž klimatizační jednotky včetně rozvodů nad 5 kW</t>
  </si>
  <si>
    <t>Sborník UOŽI 01 2019</t>
  </si>
  <si>
    <t>-1516180174</t>
  </si>
  <si>
    <t>Montáž klimatizační jednotky včetně rozvodů nad 5 kW - venkovních a vnitřních částí</t>
  </si>
  <si>
    <t>184</t>
  </si>
  <si>
    <t>7596200002</t>
  </si>
  <si>
    <t>Indikátory horkoběžnosti EZS</t>
  </si>
  <si>
    <t>1452143786</t>
  </si>
  <si>
    <t>185</t>
  </si>
  <si>
    <t>7597125035</t>
  </si>
  <si>
    <t>Montáž příšlušenství pro EZS oživení a nastavení systému EZS</t>
  </si>
  <si>
    <t>soubor</t>
  </si>
  <si>
    <t>-1697249097</t>
  </si>
  <si>
    <t>Montáž příšlušenství pro EZS oživení a nastavení systému EZS - včetně připojení, seřízení a přezkoušení funkce</t>
  </si>
  <si>
    <t>186</t>
  </si>
  <si>
    <t>7597125040</t>
  </si>
  <si>
    <t>Montáž příšlušenství pro EZS naprogramování ústředny EZS</t>
  </si>
  <si>
    <t>1332372045</t>
  </si>
  <si>
    <t>Montáž příšlušenství pro EZS naprogramování ústředny EZS - včetně připojení, seřízení a přezkoušení funkce</t>
  </si>
  <si>
    <t>187</t>
  </si>
  <si>
    <t>7597125045</t>
  </si>
  <si>
    <t>Montáž příšlušenství pro EZS vizualizace na PC pro dálkovou správu dat EZS za 1 žst.</t>
  </si>
  <si>
    <t>669190468</t>
  </si>
  <si>
    <t>Montáž příšlušenství pro EZS vizualizace na PC pro dálkovou správu dat EZS za 1 žst. - včetně připojení, seřízení a přezkoušení funkce</t>
  </si>
  <si>
    <t>188</t>
  </si>
  <si>
    <t>7499151010</t>
  </si>
  <si>
    <t>Dokončovací práce na elektrickém zařízení</t>
  </si>
  <si>
    <t>1353289407</t>
  </si>
  <si>
    <t>Dokončovací práce na elektrickém zařízení - uvádění zařízení do provozu, drobné montážní práce v rozvaděčích, koordinaci se zhotoviteli souvisejících zařízení apod.</t>
  </si>
  <si>
    <t>189</t>
  </si>
  <si>
    <t>7499151030</t>
  </si>
  <si>
    <t>Dokončovací práce zkušební provoz</t>
  </si>
  <si>
    <t>1586424384</t>
  </si>
  <si>
    <t>Dokončovací práce zkušební provoz - včetně prokázání technických a kvalitativních parametrů zařízení</t>
  </si>
  <si>
    <t>190</t>
  </si>
  <si>
    <t>7499151020</t>
  </si>
  <si>
    <t>Dokončovací práce úprava zapojení stávajících kabelových skříní/rozvaděčů</t>
  </si>
  <si>
    <t>950992648</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</si>
  <si>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</si>
  <si>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191</t>
  </si>
  <si>
    <t>7499151040</t>
  </si>
  <si>
    <t>Dokončovací práce zaškolení obsluhy</t>
  </si>
  <si>
    <t>-331163210</t>
  </si>
  <si>
    <t>Dokončovací práce zaškolení obsluhy - seznámení obsluhy s funkcemi zařízení včetně odevzdání dokumentace skutečného provedení</t>
  </si>
  <si>
    <t>192</t>
  </si>
  <si>
    <t>7590715190</t>
  </si>
  <si>
    <t>Montáž zkušebního návěstidla na zeď pomocí nosné konstrukce dle 19/85</t>
  </si>
  <si>
    <t>-1918141318</t>
  </si>
  <si>
    <t>Montáž zkušebního návěstidla na zeď pomocí nosné konstrukce dle 19/85 - včetně protažení vodičů (bez jejich dodání) návěstidlem, zapojení ve svítilnách a v kabelové skříni, nasměrování, montáže obdélníkové tabulky a zneplatnění návěstidla, nátěr. Bez označení návěstidla označovacími štítky</t>
  </si>
  <si>
    <t>193</t>
  </si>
  <si>
    <t>7590715200</t>
  </si>
  <si>
    <t>Zapojení zkušebního návěstidla</t>
  </si>
  <si>
    <t>1563099971</t>
  </si>
  <si>
    <t>Zapojení zkušebního návěstidla - položení a zapojení provizorních kabelů na svorky zkušebního návěstidla a reléových stojanů a vyzkoušení, odpojeni kabelů po vyzkoušení zařízení</t>
  </si>
  <si>
    <t>194</t>
  </si>
  <si>
    <t>7590717200</t>
  </si>
  <si>
    <t>Odpojení zkušebního návěstidla</t>
  </si>
  <si>
    <t>-119282052</t>
  </si>
  <si>
    <t>195</t>
  </si>
  <si>
    <t>7592605020</t>
  </si>
  <si>
    <t>Konfigurace SW v PC</t>
  </si>
  <si>
    <t>1182870688</t>
  </si>
  <si>
    <t>196</t>
  </si>
  <si>
    <t>7592605010</t>
  </si>
  <si>
    <t>Instalace SW do PC</t>
  </si>
  <si>
    <t>2072779377</t>
  </si>
  <si>
    <t>06</t>
  </si>
  <si>
    <t>EOV</t>
  </si>
  <si>
    <t>197</t>
  </si>
  <si>
    <t>7493300100</t>
  </si>
  <si>
    <t>Elektrický ohřev výhybek (EOV) Periferní rozváděče Rozváděč ohřevu výměn pro 2 výhybky s měřením a podřízenou jednotkou</t>
  </si>
  <si>
    <t>-576113458</t>
  </si>
  <si>
    <t>198</t>
  </si>
  <si>
    <t>7493300170</t>
  </si>
  <si>
    <t>Elektrický ohřev výhybek (EOV) Řídící rozváděče Rozváděč pro ovládání a signalizaci-centrální, 8 okruhů,do 28 rozvaděčů,do 160 okruhů VO a až se 128 připojenými vyhybkami EOV</t>
  </si>
  <si>
    <t>-699816920</t>
  </si>
  <si>
    <t>199</t>
  </si>
  <si>
    <t>7493300460</t>
  </si>
  <si>
    <t>Elektrický ohřev výhybek (EOV) Topná souprava pro výhybku s nežlabovým pražcem J491:14-760</t>
  </si>
  <si>
    <t>-1066391841</t>
  </si>
  <si>
    <t>200</t>
  </si>
  <si>
    <t>7493300780</t>
  </si>
  <si>
    <t>Elektrický ohřev výhybek (EOV) Příslušenství Srážkové čidlo včetně držáku</t>
  </si>
  <si>
    <t>1736673043</t>
  </si>
  <si>
    <t>201</t>
  </si>
  <si>
    <t>7493300800</t>
  </si>
  <si>
    <t>Elektrický ohřev výhybek (EOV) Příslušenství Čidlo teploty venkovní</t>
  </si>
  <si>
    <t>-1666346219</t>
  </si>
  <si>
    <t>202</t>
  </si>
  <si>
    <t>7493301050</t>
  </si>
  <si>
    <t>Elektrický ohřev výhybek (EOV) SW Projekt vizualizace</t>
  </si>
  <si>
    <t>1047869921</t>
  </si>
  <si>
    <t>203</t>
  </si>
  <si>
    <t>7493300990</t>
  </si>
  <si>
    <t>Elektrický ohřev výhybek (EOV) SW Odzkoušení rozváděče</t>
  </si>
  <si>
    <t>346592840</t>
  </si>
  <si>
    <t>204</t>
  </si>
  <si>
    <t>7493301040</t>
  </si>
  <si>
    <t>Elektrický ohřev výhybek (EOV) SW Licence Reliance</t>
  </si>
  <si>
    <t>658723219</t>
  </si>
  <si>
    <t>205</t>
  </si>
  <si>
    <t>7493301060</t>
  </si>
  <si>
    <t>Elektrický ohřev výhybek (EOV) SW Parametrizace rozváděče</t>
  </si>
  <si>
    <t>1602143757</t>
  </si>
  <si>
    <t>206</t>
  </si>
  <si>
    <t>7493301080</t>
  </si>
  <si>
    <t>Elektrický ohřev výhybek (EOV) SW Parametrizace okruhu EOV (na výhybku), dle počtu výhybek</t>
  </si>
  <si>
    <t>1089126112</t>
  </si>
  <si>
    <t>207</t>
  </si>
  <si>
    <t>7493300960</t>
  </si>
  <si>
    <t>Elektrický ohřev výhybek (EOV) SW do PLC</t>
  </si>
  <si>
    <t>-1433738759</t>
  </si>
  <si>
    <t>208</t>
  </si>
  <si>
    <t>7493351080</t>
  </si>
  <si>
    <t>Montáž elektrického ohřevu výhybek (EOV) kompletní topné soupravy úprava výhybky pro montáž topných tyčí EOV</t>
  </si>
  <si>
    <t>-528643808</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</si>
  <si>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</si>
  <si>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209</t>
  </si>
  <si>
    <t>7493351030</t>
  </si>
  <si>
    <t>Montáž elektrického ohřevu výhybek (EOV) kompletní topné soupravy na jednoduchou výhybku J60-1:26,5-2500</t>
  </si>
  <si>
    <t>-1226155475</t>
  </si>
  <si>
    <t>Montáž elektrického ohřevu výhybek (EOV) kompletní topné soupravy na jednoduchou výhybku J60-1:26,5-2500 -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</si>
  <si>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210</t>
  </si>
  <si>
    <t>7493351105</t>
  </si>
  <si>
    <t>Montáž elektrického ohřevu výhybek (EOV) topné tyče topné desky v prostoru závěru výhybky</t>
  </si>
  <si>
    <t>-1535216660</t>
  </si>
  <si>
    <t>211</t>
  </si>
  <si>
    <t>7493351110</t>
  </si>
  <si>
    <t>Montáž elektrického ohřevu výhybek (EOV) topné tyče teplotního čidla</t>
  </si>
  <si>
    <t>1941360777</t>
  </si>
  <si>
    <t>212</t>
  </si>
  <si>
    <t>7493352010</t>
  </si>
  <si>
    <t>Montáž rozvaděče pro elektrický ohřev výhybky silového pro připojení základních výhybkových jednotek do 8 kusů 3-f vývodů</t>
  </si>
  <si>
    <t>656220827</t>
  </si>
  <si>
    <t>Montáž rozvaděče pro elektrický ohřev výhybky silového pro připojení základních výhybkových jednotek do 8 kusů 3-f vývodů - instalace rozvaděče do terénu nebo rozvodny včetně elektrovýzbroje</t>
  </si>
  <si>
    <t>213</t>
  </si>
  <si>
    <t>7498153566</t>
  </si>
  <si>
    <t>Provedení prohlídky a zkoušky v provozu (§ 48) transformovny transformovny 25 kV pro EOV</t>
  </si>
  <si>
    <t>604814306</t>
  </si>
  <si>
    <t>Provedení prohlídky a zkoušky v provozu (§ 48) transformovny transformovny 25 kV pro EOV - celková prohlídka zařízení provozního souboru nebo stavebního objektu včetně měření, zkoušek zařízení tohoto provozního souboru nebo stavebního objektu osobou odborně způsobilou (inspektorem) na zařízení podle požadavku ČSN, včetně hodnocení a vyhotovení protokolu</t>
  </si>
  <si>
    <t>07</t>
  </si>
  <si>
    <t>Zkoušení a aktivace</t>
  </si>
  <si>
    <t>214</t>
  </si>
  <si>
    <t>7598045015</t>
  </si>
  <si>
    <t>Zařízení EZS odzkoušení v rozsahu 1 ústředny</t>
  </si>
  <si>
    <t>1487851899</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</si>
  <si>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</si>
  <si>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215</t>
  </si>
  <si>
    <t>7598095375</t>
  </si>
  <si>
    <t>Oživení a funkční zkoušení stanice TEDIS</t>
  </si>
  <si>
    <t>-34646797</t>
  </si>
  <si>
    <t>Oživení a funkční zkoušení stanice TEDIS - aktivace a konfigurace systému podle příslušné dokumentace</t>
  </si>
  <si>
    <t>216</t>
  </si>
  <si>
    <t>7590415416</t>
  </si>
  <si>
    <t>Montáž tabule na zavěšování klíčů</t>
  </si>
  <si>
    <t>-1933961677</t>
  </si>
  <si>
    <t>217</t>
  </si>
  <si>
    <t>7598095060</t>
  </si>
  <si>
    <t>Přezkoušení tabule na zavěšování klíčů</t>
  </si>
  <si>
    <t>187748325</t>
  </si>
  <si>
    <t>Přezkoušení tabule na zavěšování klíčů - přezkoušení činnosti podle závěrové tabulky, uzavření a zaplombování</t>
  </si>
  <si>
    <t>218</t>
  </si>
  <si>
    <t>7590417416</t>
  </si>
  <si>
    <t>Demontáž tabule na zavěšování klíčů</t>
  </si>
  <si>
    <t>-793729676</t>
  </si>
  <si>
    <t>219</t>
  </si>
  <si>
    <t>7598095170</t>
  </si>
  <si>
    <t>Přezkoušení a regulace obvodů souhlasu</t>
  </si>
  <si>
    <t>-1918466292</t>
  </si>
  <si>
    <t>Přezkoušení a regulace obvodů souhlasu - kontrola zapojení, provedení příslušných měření, nastavení parametrů, přezkoušení funkce</t>
  </si>
  <si>
    <t>220</t>
  </si>
  <si>
    <t>7598095215</t>
  </si>
  <si>
    <t>Přezkoušení závěru výměn pojížděných a odvratných - za jednu výměnovou jednotku</t>
  </si>
  <si>
    <t>1645277049</t>
  </si>
  <si>
    <t>Přezkoušení závěru výměn pojížděných a odvratných - za jednu výměnovou jednotku - kontrola zapojení, provedení příslušných měření, přezkoušení funkce</t>
  </si>
  <si>
    <t>221</t>
  </si>
  <si>
    <t>7598095185</t>
  </si>
  <si>
    <t>Přezkoušení vlakových cest (vlakových i posunových) za 1 vlakovou cestu</t>
  </si>
  <si>
    <t>-1717836068</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</si>
  <si>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</si>
  <si>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222</t>
  </si>
  <si>
    <t>7598095205</t>
  </si>
  <si>
    <t>Prověření funkčnosti a regulace relé výměnových ovládacích</t>
  </si>
  <si>
    <t>-1760959582</t>
  </si>
  <si>
    <t>Prověření funkčnosti a regulace relé výměnových ovládacích - kontrola zapojení, provedení příslušných měření, přezkoušení funkce</t>
  </si>
  <si>
    <t>223</t>
  </si>
  <si>
    <t>7598095070</t>
  </si>
  <si>
    <t>Přezkoušení a regulace elektromotorového přestavníku</t>
  </si>
  <si>
    <t>-487637205</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</si>
  <si>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</si>
  <si>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224</t>
  </si>
  <si>
    <t>7598095160</t>
  </si>
  <si>
    <t>Přezkoušení a regulace obvodů elektromagnetického zámku</t>
  </si>
  <si>
    <t>-741855976</t>
  </si>
  <si>
    <t>Přezkoušení a regulace obvodů elektromagnetického zámku - kontrola zapojení, provedení příslušných měření, nastavení parametrů, přezkoušení funkce</t>
  </si>
  <si>
    <t>225</t>
  </si>
  <si>
    <t>7598095075</t>
  </si>
  <si>
    <t>Přezkoušení a regulace proudokruhu světelných návěstidel</t>
  </si>
  <si>
    <t>-816700514</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</si>
  <si>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</si>
  <si>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226</t>
  </si>
  <si>
    <t>7598095190</t>
  </si>
  <si>
    <t>Prověření volící skupiny za 1 tlačítko</t>
  </si>
  <si>
    <t>-890489829</t>
  </si>
  <si>
    <t>Prověření volící skupiny za 1 tlačítko - kontrola zapojení, provedení příslušných měření, nastavení parametrů, přezkoušení funkce</t>
  </si>
  <si>
    <t>227</t>
  </si>
  <si>
    <t>7598095125</t>
  </si>
  <si>
    <t>Přezkoušení a regulace diagnostiky</t>
  </si>
  <si>
    <t>1748557101</t>
  </si>
  <si>
    <t>Přezkoušení a regulace diagnostiky - kontrola zapojení včetně příslušného zkoušení hodnot zařízení</t>
  </si>
  <si>
    <t>228</t>
  </si>
  <si>
    <t>7598095175</t>
  </si>
  <si>
    <t>Přezkoušení a regulace obvodů hlídače izolačního stavu</t>
  </si>
  <si>
    <t>2019061353</t>
  </si>
  <si>
    <t>Přezkoušení a regulace obvodů hlídače izolačního stavu - kontrola zapojení, provedení příslušných měření, nastavení parametrů, přezkoušení funkce</t>
  </si>
  <si>
    <t>229</t>
  </si>
  <si>
    <t>7598095035</t>
  </si>
  <si>
    <t>Usazení a demontáž zkušebního kolejového reliéfu 1 díl</t>
  </si>
  <si>
    <t>1552141513</t>
  </si>
  <si>
    <t>Usazení a demontáž zkušebního kolejového reliéfu 1 díl - usazení a připevnění zkušebního reliéfu, úprava zadní části pro připevnění kabelu, demontáž zkušebního kolejového reliéfu po vyzkoušení zabezpečovacího zařízení</t>
  </si>
  <si>
    <t>230</t>
  </si>
  <si>
    <t>7598095040</t>
  </si>
  <si>
    <t>Zapojení zkušebního kolejového reliéfu pro jedno návěstidlo</t>
  </si>
  <si>
    <t>-853418610</t>
  </si>
  <si>
    <t>Zapojení zkušebního kolejového reliéfu pro jedno návěstidlo - položení a zapojení provizorních kabelů na svorky zkušebního reliéfu a reléových stojanů a vyzkoušení, odpojení kabelů po vyzkoušení zařízení</t>
  </si>
  <si>
    <t>231</t>
  </si>
  <si>
    <t>7598095045</t>
  </si>
  <si>
    <t>Zapojení zkušebního kolejového reliéfu pro jeden přestavník</t>
  </si>
  <si>
    <t>1804991827</t>
  </si>
  <si>
    <t>Zapojení zkušebního kolejového reliéfu pro jeden přestavník - položení a zapojení provizorních kabelů na svorky zkušebního reliéfu a reléových stojanů a vyzkoušení, odpojení kabelů po vyzkoušení zařízení</t>
  </si>
  <si>
    <t>232</t>
  </si>
  <si>
    <t>7598095050</t>
  </si>
  <si>
    <t>Zapojení zkušebního kolejového reliéfu pro kolejové obvody, kódování 1 KO</t>
  </si>
  <si>
    <t>-2058698610</t>
  </si>
  <si>
    <t>Zapojení zkušebního kolejového reliéfu pro kolejové obvody, kódování 1 KO - položení a zapojení provizorních kabelů na svorky zkušebního reliéfu a reléových stojanů a vyzkoušení, odpojení kabelů po vyzkoušení zařízení</t>
  </si>
  <si>
    <t>233</t>
  </si>
  <si>
    <t>7598095700</t>
  </si>
  <si>
    <t>Dozor pracovníků provozovatele při práci na živém zařízení</t>
  </si>
  <si>
    <t>-2024393218</t>
  </si>
  <si>
    <t>234</t>
  </si>
  <si>
    <t>7598095445</t>
  </si>
  <si>
    <t>Příprava ke komplexním zkouškám automatických přejezdových zabezpečovacích zařízení bez závor jednokolejné</t>
  </si>
  <si>
    <t>-1138908053</t>
  </si>
  <si>
    <t>Příprava ke komplexním zkouškám automatických přejezdových zabezpečovacích zařízení bez závor jednokolejné - oživení, seřízení a nastavení zařízení s ohledem na postup jeho uvádění do provozu</t>
  </si>
  <si>
    <t>235</t>
  </si>
  <si>
    <t>7598095515</t>
  </si>
  <si>
    <t>Komplexní zkouška automatických přejezdových zabezpečovacích zařízení bez závor jednokolejné</t>
  </si>
  <si>
    <t>123398001</t>
  </si>
  <si>
    <t>Komplexní zkouška automatických přejezdových zabezpečovacích zařízení bez závor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</si>
  <si>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236</t>
  </si>
  <si>
    <t>7598095430</t>
  </si>
  <si>
    <t>Příprava ke komplexním zkouškám statických měničů za 1 napájecí systém</t>
  </si>
  <si>
    <t>-1861993509</t>
  </si>
  <si>
    <t>Příprava ke komplexním zkouškám statických měničů za 1 napájecí systém - oživení, seřízení a nastavení zařízení s ohledem na postup jeho uvádění do provozu</t>
  </si>
  <si>
    <t>237</t>
  </si>
  <si>
    <t>7598095390</t>
  </si>
  <si>
    <t>Příprava ke komplexním zkouškám za 1 jízdní cestu do 30 výhybek</t>
  </si>
  <si>
    <t>-347215139</t>
  </si>
  <si>
    <t>Příprava ke komplexním zkouškám za 1 jízdní cestu do 30 výhybek - oživení, seřízení a nastavení zařízení s ohledem na postup jeho uvádění do provozu</t>
  </si>
  <si>
    <t>238</t>
  </si>
  <si>
    <t>7598095500</t>
  </si>
  <si>
    <t>Komplexní zkouška statických měničů za 1 napájecí systém</t>
  </si>
  <si>
    <t>1493781298</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</si>
  <si>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</si>
  <si>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239</t>
  </si>
  <si>
    <t>7598095460</t>
  </si>
  <si>
    <t>Komplexní zkouška za 1 jízdní cestu do 30 výhybek</t>
  </si>
  <si>
    <t>-1204021570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</si>
  <si>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</si>
  <si>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240</t>
  </si>
  <si>
    <t>7598095546</t>
  </si>
  <si>
    <t>Vyhotovení protokolu UTZ pro SZZ reléové a elektronické do 10 výhybkových jednotek</t>
  </si>
  <si>
    <t>-166323673</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</si>
  <si>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</si>
  <si>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241</t>
  </si>
  <si>
    <t>7591505110</t>
  </si>
  <si>
    <t>Kompletace, propojení a testování elektronické výstroje PZZ</t>
  </si>
  <si>
    <t>1791738656</t>
  </si>
  <si>
    <t>242</t>
  </si>
  <si>
    <t>7598095150</t>
  </si>
  <si>
    <t>Regulovaní a aktivování automatického přejezdového zařízení se závorami</t>
  </si>
  <si>
    <t>-181013834</t>
  </si>
  <si>
    <t>Regulovaní a aktivování automatického přejezdového zařízení se závorami - regulování proudokruhů výstražníku, závorových břeven, regulování chodu břeven, směrovaní výstražníku, kontrola napájecích zdrojů a relé, přezkoušení činnosti zařízení a kontrolní skříňky (indikací a ovládání)</t>
  </si>
  <si>
    <t>243</t>
  </si>
  <si>
    <t>7598095440</t>
  </si>
  <si>
    <t>Příprava ke komplexním zkouškám automatických přejezdových zabezpečovacích zařízení se závorami dvoukolejné</t>
  </si>
  <si>
    <t>315547283</t>
  </si>
  <si>
    <t>Příprava ke komplexním zkouškám automatických přejezdových zabezpečovacích zařízení se závorami dvoukolejné - oživení, seřízení a nastavení zařízení s ohledem na postup jeho uvádění do provozu</t>
  </si>
  <si>
    <t>244</t>
  </si>
  <si>
    <t>7598095505</t>
  </si>
  <si>
    <t>Komplexní zkouška automatických přejezdových zabezpečovacích zařízení se závorami jednokolejné</t>
  </si>
  <si>
    <t>-653626707</t>
  </si>
  <si>
    <t>Komplexní zkouška automatických přejezdových zabezpečovacích zařízení se závorami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</si>
  <si>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245</t>
  </si>
  <si>
    <t>7598095560</t>
  </si>
  <si>
    <t>Vyhotovení protokolu UTZ pro PZZ se závorou jedna kolej</t>
  </si>
  <si>
    <t>288145081</t>
  </si>
  <si>
    <t>Vyhotovení protokolu UTZ pro PZZ se závorou jedna kolej - vykonání prohlídky a zkoušky včetně vyhotovení protokolu podle vyhl. 100/1995 Sb.</t>
  </si>
  <si>
    <t>246</t>
  </si>
  <si>
    <t>7498150520</t>
  </si>
  <si>
    <t>Vyhotovení výchozí revizní zprávy pro opravné práce pro objem investičních nákladů přes 500 000 do 1 000 000 Kč</t>
  </si>
  <si>
    <t>1518365294</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</si>
  <si>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</si>
  <si>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247</t>
  </si>
  <si>
    <t>7498150525</t>
  </si>
  <si>
    <t>Vyhotovení výchozí revizní zprávy příplatek za každých dalších i započatých 500 000 Kč přes 1 000 000 Kč</t>
  </si>
  <si>
    <t>-373753681</t>
  </si>
  <si>
    <t>248</t>
  </si>
  <si>
    <t>7498351510</t>
  </si>
  <si>
    <t>Vyhotovení zprávy o posouzení bezpečnosti (rizik) včetně analýzy a hodnocení rizik</t>
  </si>
  <si>
    <t>-1120219108</t>
  </si>
  <si>
    <t>Vyhotovení zprávy o posouzení bezpečnosti (rizik) včetně analýzy a hodnocení rizik - v souladu s nařízením Evropské komise (ES) č. 352/52009 v rozsahu tohoto SO/PS</t>
  </si>
  <si>
    <t>08</t>
  </si>
  <si>
    <t>Doprava a ostatní</t>
  </si>
  <si>
    <t>249</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</si>
  <si>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</si>
  <si>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</si>
  <si>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t</t>
  </si>
  <si>
    <t>-189088350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</si>
  <si>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</si>
  <si>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PSC</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</si>
  <si>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</si>
  <si>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</si>
  <si>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250</t>
  </si>
  <si>
    <t>9902900200</t>
  </si>
  <si>
    <t>Naložení objemnějšího kusového materiálu, vybouraných hmot</t>
  </si>
  <si>
    <t>1509343392</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</si>
  <si>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</si>
  <si>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</si>
  <si>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251</t>
  </si>
  <si>
    <t>9903200100</t>
  </si>
  <si>
    <t>Přeprava mechanizace na místo prováděných prací o hmotnosti přes 12 t přes 50 do 100 km</t>
  </si>
  <si>
    <t>-955329803</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</si>
  <si>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</si>
  <si>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</si>
  <si>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252</t>
  </si>
  <si>
    <t>7591505010</t>
  </si>
  <si>
    <t>Vypracování a projednání přechodné úpravy provozu na pozemní komunikaci při vypnutí přejezdového zabezpečovacího zařízení</t>
  </si>
  <si>
    <t>-1437989050</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</si>
  <si>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</si>
  <si>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253</t>
  </si>
  <si>
    <t>7591505020</t>
  </si>
  <si>
    <t>Pronájem přechodného dopravního značení při vypnutí přejezdového zabezpečovacího zařízení za 1 týden základní sestavy</t>
  </si>
  <si>
    <t>821639212</t>
  </si>
  <si>
    <t>Pronájem přechodného dopravního značení při vypnutí přejezdového zabezpečovacího zařízení za 1 týden základní sestavy - pro značení jednoduché komunikace (tj. bez křižovatky poblíž přejezdu), křížící žel. trať</t>
  </si>
  <si>
    <t>254</t>
  </si>
  <si>
    <t>7591505030</t>
  </si>
  <si>
    <t>Osazení přechodného dopravního značení při vypnutí přejezdového zabezpečovacího zařízení základní sestavy</t>
  </si>
  <si>
    <t>2122824443</t>
  </si>
  <si>
    <t>Osazení přechodného dopravního značení při vypnutí přejezdového zabezpečovacího zařízení základní sestavy - pro značení jednoduché komunikace (tj. bez křižovatky poblíž přejezdu), křížící žel. trať</t>
  </si>
  <si>
    <t>PS01.3 - Centralni smlouvy SŽ - NEOCEŇOVAT</t>
  </si>
  <si>
    <t>Úroveň 3:</t>
  </si>
  <si>
    <t>01 - Přestavníky</t>
  </si>
  <si>
    <t>7591010020</t>
  </si>
  <si>
    <t>Přestavníky Přestavník elektromotorický EP 621.2/L (CV200219002)</t>
  </si>
  <si>
    <t>Centrální smlouva SŽ</t>
  </si>
  <si>
    <t>-655779269</t>
  </si>
  <si>
    <t>Poznámka k položce:_x000D_
NEOCEŇOVAT - DODÁVKA SSZT</t>
  </si>
  <si>
    <t>02 - Návěstidla</t>
  </si>
  <si>
    <t>01 - Návěstidla</t>
  </si>
  <si>
    <t>7590710025</t>
  </si>
  <si>
    <t>Návěstidla světelná Návěstidlo stožár. 2 sv. typ:2005 (CV012525005)</t>
  </si>
  <si>
    <t>941500929</t>
  </si>
  <si>
    <t>7590710290</t>
  </si>
  <si>
    <t>Návěstidla světelná Návěstidlo trpasl. 2 sv. typ:3603 (CV012525062)</t>
  </si>
  <si>
    <t>-1543192684</t>
  </si>
  <si>
    <t>7590720570</t>
  </si>
  <si>
    <t>Součásti světelných návěstidel Trafo ST 3 R1  (HM0374215010000)</t>
  </si>
  <si>
    <t>83154734</t>
  </si>
  <si>
    <t>7590720535</t>
  </si>
  <si>
    <t>Součásti světelných návěstidel Žárovka SIG 1220UE 12V 20W BA 20D (HM0347260100000)</t>
  </si>
  <si>
    <t>-1335340245</t>
  </si>
  <si>
    <t>7492502552R</t>
  </si>
  <si>
    <t>Kabel CMSM-X 2x1,5 (HM0341447041011)</t>
  </si>
  <si>
    <t>482306809</t>
  </si>
  <si>
    <t>7590720253</t>
  </si>
  <si>
    <t>Součásti světelných návěstidel Souprava držáku náv.štítků (1-2)plastová (CV012589008)</t>
  </si>
  <si>
    <t>1020239568</t>
  </si>
  <si>
    <t>7590720270</t>
  </si>
  <si>
    <t>Součásti světelných návěstidel Souprava držáku náv.štítků trp. náv.(1-2) plast. (CV012589012)</t>
  </si>
  <si>
    <t>1443719367</t>
  </si>
  <si>
    <t>7590720200</t>
  </si>
  <si>
    <t>Součásti světelných návěstidel Pás označovací velký - plast bílá - červená (CV012449006)</t>
  </si>
  <si>
    <t>-848090379</t>
  </si>
  <si>
    <t>7590720210</t>
  </si>
  <si>
    <t>Součásti světelných návěstidel Pás označovací velký - plast červená - bílá - červená (CV012449008)</t>
  </si>
  <si>
    <t>-399328181</t>
  </si>
  <si>
    <t>7590720425</t>
  </si>
  <si>
    <t>Součásti světelných návěstidel Základ svět.náv. T I Z 51x71x135cm (HM0592110090000)</t>
  </si>
  <si>
    <t>473339707</t>
  </si>
  <si>
    <t>7590720435</t>
  </si>
  <si>
    <t>Součásti světelných návěstidel Základ svět.náv. TIIIZ 53x73x170cm (HM0592110140000)</t>
  </si>
  <si>
    <t>-1999963779</t>
  </si>
  <si>
    <t>7590720480</t>
  </si>
  <si>
    <t>Součásti světelných návěstidel Základ trpasl.návěstidla ZTN (HM0321859999904)</t>
  </si>
  <si>
    <t>1945589184</t>
  </si>
  <si>
    <t>03 - Upozorňovadla</t>
  </si>
  <si>
    <t>01 - Upozorňovadla</t>
  </si>
  <si>
    <t>7592700930</t>
  </si>
  <si>
    <t>Upozorňovadla, značky Návěsti označující místo na trati Nosič návěstní tabulky výška ramene 380mm,délka 590mm (HM0404129990530)</t>
  </si>
  <si>
    <t>55289392</t>
  </si>
  <si>
    <t>7592700960</t>
  </si>
  <si>
    <t>Upozorňovadla, značky Návěsti označující místo na trati Návěst Stan.samost.předvěsti 2 černé šípy proti sobě (HM0404129990540)</t>
  </si>
  <si>
    <t>196109359</t>
  </si>
  <si>
    <t>7592701140</t>
  </si>
  <si>
    <t>Upozorňovadla, značky Návěsti označující místo na trati Návěst Vlak se blíží sam.p 1šikmý pruh (HM0404129990578)</t>
  </si>
  <si>
    <t>615602983</t>
  </si>
  <si>
    <t>7592701145</t>
  </si>
  <si>
    <t>Upozorňovadla, značky Návěsti označující místo na trati Návěst Vlak se blíží sam.p 2šikmé pruhy (HM0404129990579)</t>
  </si>
  <si>
    <t>-321592409</t>
  </si>
  <si>
    <t>7592701150</t>
  </si>
  <si>
    <t>Upozorňovadla, značky Návěsti označující místo na trati Návěst Vlak se blíží sam.p 3šikmé pruhy (HM0404129990580)</t>
  </si>
  <si>
    <t>-119663320</t>
  </si>
  <si>
    <t>7592701155</t>
  </si>
  <si>
    <t>Upozorňovadla, značky Návěsti označující místo na trati Návěst Vlak se blíží sam.p 4šikmé pruhy (HM0404129990581)</t>
  </si>
  <si>
    <t>1917468766</t>
  </si>
  <si>
    <t>7592701035</t>
  </si>
  <si>
    <t>Upozorňovadla, značky Návěsti označující místo na trati Návěst Vlak se blíží k hl.náv. 1 trojúhelník 780x290 - štít (HM0404129990557)</t>
  </si>
  <si>
    <t>-991257765</t>
  </si>
  <si>
    <t>7592701040</t>
  </si>
  <si>
    <t>Upozorňovadla, značky Návěsti označující místo na trati Návěst Vlak se blíží k hl.náv. 2 trojúhelníky 780x290 - štít (HM0404129990558)</t>
  </si>
  <si>
    <t>-1540771311</t>
  </si>
  <si>
    <t>7592701045</t>
  </si>
  <si>
    <t>Upozorňovadla, značky Návěsti označující místo na trati Návěst Vlak se blíží k hl.náv. 3 trojúhelníky 780x290 - štít (HM0404129990559)</t>
  </si>
  <si>
    <t>-762761130</t>
  </si>
  <si>
    <t>7592701330</t>
  </si>
  <si>
    <t>Upozorňovadla, značky Návěsti označující místo na trati Sloupek žár.zink pr.51mm 3,5m (HM0404129990619)</t>
  </si>
  <si>
    <t>-1893811131</t>
  </si>
  <si>
    <t>7592701370</t>
  </si>
  <si>
    <t>Upozorňovadla, značky Návěsti označující místo na trati Držák desky návěsti na trubkový stožár (HM0404129990631)</t>
  </si>
  <si>
    <t>-1057667138</t>
  </si>
  <si>
    <t>7592701025</t>
  </si>
  <si>
    <t>Upozorňovadla, značky Návěsti označující místo na trati Návěst Skupin.návěstidlo na svět.návěs (HM0404129990554)</t>
  </si>
  <si>
    <t>820350638</t>
  </si>
  <si>
    <t>7592701425</t>
  </si>
  <si>
    <t>Upozorňovadla, značky Návěsti označující místo na trati Tabulka indikátor.se šipkou směr vpravo (HM0404129990665)</t>
  </si>
  <si>
    <t>-466112332</t>
  </si>
  <si>
    <t>PS01.4 - Demontáže</t>
  </si>
  <si>
    <t>01 - Demontáže zabezpečovacího zařízení</t>
  </si>
  <si>
    <t>Demontáže zabezpečovacího zařízení</t>
  </si>
  <si>
    <t>7590717034</t>
  </si>
  <si>
    <t>Demontáž světelného návěstidla jednostranného stožárového se 3 svítilnami</t>
  </si>
  <si>
    <t>658826083</t>
  </si>
  <si>
    <t>Demontáž světelného návěstidla jednostranného stožárového se 3 svítilnami - bez bourání (demontáže) základu</t>
  </si>
  <si>
    <t>7590717036</t>
  </si>
  <si>
    <t>Demontáž světelného návěstidla jednostranného stožárového se 4 svítilnami</t>
  </si>
  <si>
    <t>-50475157</t>
  </si>
  <si>
    <t>Demontáž světelného návěstidla jednostranného stožárového se 4 svítilnami - bez bourání (demontáže) základu</t>
  </si>
  <si>
    <t>7592707012</t>
  </si>
  <si>
    <t>Demontáž upozorňovadla předvěstního</t>
  </si>
  <si>
    <t>-1413869282</t>
  </si>
  <si>
    <t>7596917010</t>
  </si>
  <si>
    <t>Demontáž telefonních objektů TO AŽD 68</t>
  </si>
  <si>
    <t>-781833458</t>
  </si>
  <si>
    <t>7592707014</t>
  </si>
  <si>
    <t>Demontáž upozorňovadla vysokého</t>
  </si>
  <si>
    <t>-708698514</t>
  </si>
  <si>
    <t>7594207080</t>
  </si>
  <si>
    <t>Demontáž kolejové skříně TJA, TJAP</t>
  </si>
  <si>
    <t>1631414086</t>
  </si>
  <si>
    <t>7591307120</t>
  </si>
  <si>
    <t>Demontáž zámku elektromagnetického venkovního</t>
  </si>
  <si>
    <t>901628311</t>
  </si>
  <si>
    <t>7591307010</t>
  </si>
  <si>
    <t>Demontáž zámku výměnového jednoduchého</t>
  </si>
  <si>
    <t>600760142</t>
  </si>
  <si>
    <t>7590917012</t>
  </si>
  <si>
    <t>Demontáž výkolejky bez návěstního tělesa se zámkem kontrolním</t>
  </si>
  <si>
    <t>1296569278</t>
  </si>
  <si>
    <t>7592007050</t>
  </si>
  <si>
    <t>Demontáž počítacího bodu (senzoru) RSR 180</t>
  </si>
  <si>
    <t>1129863955</t>
  </si>
  <si>
    <t>7594307030</t>
  </si>
  <si>
    <t>Demontáž součástí počítače náprav kabelového závěru KSL-F pro RSR</t>
  </si>
  <si>
    <t>-655986627</t>
  </si>
  <si>
    <t>7590617010</t>
  </si>
  <si>
    <t>Demontáž řídícího pultu jedné sekce</t>
  </si>
  <si>
    <t>198568051</t>
  </si>
  <si>
    <t>Demontáž řídícího pultu jedné sekce - včetně odpojení kabelů</t>
  </si>
  <si>
    <t>7590617030</t>
  </si>
  <si>
    <t>Demontáž kolejové desky</t>
  </si>
  <si>
    <t>-211042287</t>
  </si>
  <si>
    <t>Demontáž kolejové desky - včetně odpojení kabelů</t>
  </si>
  <si>
    <t>7590427010</t>
  </si>
  <si>
    <t>Demontáž zámku ústředního 2 : 1</t>
  </si>
  <si>
    <t>1331700338</t>
  </si>
  <si>
    <t>7590117010</t>
  </si>
  <si>
    <t>Demontáž objektu rozměru do 6,0 x 3,0 m</t>
  </si>
  <si>
    <t>1988648166</t>
  </si>
  <si>
    <t>Demontáž objektu rozměru do 6,0 x 3,0 m - včetně odpojení zařízení od kabelových rozvodů</t>
  </si>
  <si>
    <t>7590127015</t>
  </si>
  <si>
    <t>Demontáž skříně napájecí</t>
  </si>
  <si>
    <t>575937645</t>
  </si>
  <si>
    <t>Demontáž skříně napájecí - včetně odpojení zařízení od kabelových rozvodů</t>
  </si>
  <si>
    <t>7592907030</t>
  </si>
  <si>
    <t>Demontáž bloku baterie olověné 2 V a 4 V kapacity do 200 Ah</t>
  </si>
  <si>
    <t>-1907542425</t>
  </si>
  <si>
    <t>7496677010</t>
  </si>
  <si>
    <t>Demontáž stojanu pro baterie</t>
  </si>
  <si>
    <t>585848029</t>
  </si>
  <si>
    <t>7593007022</t>
  </si>
  <si>
    <t>Demontáž dobíječe, usměrňovače, napáječe skříňového vysokého</t>
  </si>
  <si>
    <t>49163133</t>
  </si>
  <si>
    <t>7593317050</t>
  </si>
  <si>
    <t>Demontáž stojanu kabelového pro kabelové závěry a rozdělovací spojky</t>
  </si>
  <si>
    <t>940963773</t>
  </si>
  <si>
    <t>7593317120</t>
  </si>
  <si>
    <t>Demontáž stojanové řady pro 1-3 stojany</t>
  </si>
  <si>
    <t>793028449</t>
  </si>
  <si>
    <t>7593317100</t>
  </si>
  <si>
    <t>Demontáž zabezpečovacího stojanu</t>
  </si>
  <si>
    <t>-106222607</t>
  </si>
  <si>
    <t>SO01.1 - Reléová místnost</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</si>
  <si>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</si>
  <si>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</si>
  <si>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</si>
  <si>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</si>
  <si>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</si>
  <si>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</si>
  <si>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</si>
  <si>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</si>
  <si>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</si>
  <si>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722 - Zdravotechnika - vnitřní vodovod</t>
  </si>
  <si>
    <t xml:space="preserve">    727 - Zdravotechnika - požární ochrana</t>
  </si>
  <si>
    <t xml:space="preserve">    763 - Konstrukce suché výstavby</t>
  </si>
  <si>
    <t xml:space="preserve">    764 - Konstrukce klempířské</t>
  </si>
  <si>
    <t xml:space="preserve">    766 - Konstrukce truhlářské</t>
  </si>
  <si>
    <t>HSV</t>
  </si>
  <si>
    <t>Práce a dodávky HSV</t>
  </si>
  <si>
    <t>Svislé a kompletní konstrukce</t>
  </si>
  <si>
    <t>310235241</t>
  </si>
  <si>
    <t>Zazdívka otvorů pl do 0,0225 m2 ve zdivu nadzákladovém cihlami pálenými tl do 300 mm</t>
  </si>
  <si>
    <t>CS ÚRS 2020 02</t>
  </si>
  <si>
    <t>-872049113</t>
  </si>
  <si>
    <t>Zazdívka otvorů ve zdivu nadzákladovém cihlami pálenými  plochy do 0,0225 m2, ve zdi tl. do 300 mm</t>
  </si>
  <si>
    <t>310235251</t>
  </si>
  <si>
    <t>Zazdívka otvorů pl do 0,0225 m2 ve zdivu nadzákladovém cihlami pálenými tl do 450 mm</t>
  </si>
  <si>
    <t>-1471199290</t>
  </si>
  <si>
    <t>Zazdívka otvorů ve zdivu nadzákladovém cihlami pálenými  plochy do 0,0225 m2, ve zdi tl. přes 300 do 450 mm</t>
  </si>
  <si>
    <t>310237251</t>
  </si>
  <si>
    <t>Zazdívka otvorů pl do 0,25 m2 ve zdivu nadzákladovém cihlami pálenými tl do 450 mm</t>
  </si>
  <si>
    <t>-1351761705</t>
  </si>
  <si>
    <t>Zazdívka otvorů ve zdivu nadzákladovém cihlami pálenými  plochy přes 0,09 m2 do 0,25 m2, ve zdi tl. přes 300 do 450 mm</t>
  </si>
  <si>
    <t>342244121</t>
  </si>
  <si>
    <t>Příčka z cihel děrovaných do P10 na maltu M5 tloušťky 140 mm</t>
  </si>
  <si>
    <t>m2</t>
  </si>
  <si>
    <t>203689972</t>
  </si>
  <si>
    <t>Příčky jednoduché z cihel děrovaných  klasických spojených na pero a drážku na maltu M5, pevnost cihel do P15, tl. příčky 140 mm</t>
  </si>
  <si>
    <t xml:space="preserve">Poznámka k souboru cen:_x000D_
1. Množství jednotek se určuje v m2 plochy konstrukce. </t>
  </si>
  <si>
    <t>59612002</t>
  </si>
  <si>
    <t>cihelný blok děrovaný do P10 pro zdivo tl 140mm</t>
  </si>
  <si>
    <t>-1909183127</t>
  </si>
  <si>
    <t>59321107</t>
  </si>
  <si>
    <t>překlad železobetonový RZP 1490x140x215mm</t>
  </si>
  <si>
    <t>-734959566</t>
  </si>
  <si>
    <t>349231811</t>
  </si>
  <si>
    <t>Přizdívka ostění s ozubem z cihel tl do 150 mm</t>
  </si>
  <si>
    <t>1774041901</t>
  </si>
  <si>
    <t>Přizdívka z cihel ostění s ozubem  ve vybouraných otvorech, s vysekáním kapes pro zavázaní přes 80 do 150 mm</t>
  </si>
  <si>
    <t xml:space="preserve">Poznámka k souboru cen:_x000D_
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 </t>
  </si>
  <si>
    <t>Vodorovné konstrukce</t>
  </si>
  <si>
    <t>411388621</t>
  </si>
  <si>
    <t>Zabetonování otvorů tl do 150 mm ze suchých směsí pl do 0,25 m2 ve stropech</t>
  </si>
  <si>
    <t>1851825959</t>
  </si>
  <si>
    <t>Zabetonování otvorů ve stropech nebo v klenbách  včetně lešení, bednění, odbednění a výztuže (materiál v ceně) ze suchých směsí, tl. do 150 mm ve stropech železobetonových, tvárnicových a prefabrikovaných plochy do 0,25 m2</t>
  </si>
  <si>
    <t>Úpravy povrchů, podlahy a osazování výplní</t>
  </si>
  <si>
    <t>612135101</t>
  </si>
  <si>
    <t>Hrubá výplň rýh ve stěnách maltou jakékoli šířky rýhy</t>
  </si>
  <si>
    <t>-827925627</t>
  </si>
  <si>
    <t>Hrubá výplň rýh maltou  jakékoli šířky rýhy ve stěnách</t>
  </si>
  <si>
    <t xml:space="preserve">Poznámka k souboru cen:_x000D_
1. V cenách nejsou započteny náklady na omítku rýh, tyto se ocení příšlušnými cenami tohoto katalogu. </t>
  </si>
  <si>
    <t>619995001</t>
  </si>
  <si>
    <t>Začištění omítek kolem oken, dveří, podlah nebo obkladů</t>
  </si>
  <si>
    <t>1778998740</t>
  </si>
  <si>
    <t>Začištění omítek (s dodáním hmot)  kolem oken, dveří, podlah, obkladů apod.</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</si>
  <si>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</si>
  <si>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622143003</t>
  </si>
  <si>
    <t>Montáž omítkových plastových nebo pozinkovaných rohových profilů s tkaninou</t>
  </si>
  <si>
    <t>162903165</t>
  </si>
  <si>
    <t>Montáž omítkových profilů  plastových, pozinkovaných nebo dřevěných upevněných vtlačením do podkladní vrstvy nebo přibitím rohových s tkaninou</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</si>
  <si>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</si>
  <si>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63127466</t>
  </si>
  <si>
    <t>profil rohový Al 23x23mm s výztužnou tkaninou š 100mm pro ETICS</t>
  </si>
  <si>
    <t>1225320918</t>
  </si>
  <si>
    <t>28342205</t>
  </si>
  <si>
    <t>profil začišťovací PVC 6mm s výztužnou tkaninou pro ostění ETICS</t>
  </si>
  <si>
    <t>540268956</t>
  </si>
  <si>
    <t>622252002</t>
  </si>
  <si>
    <t>Montáž profilů kontaktního zateplení lepených</t>
  </si>
  <si>
    <t>779278830</t>
  </si>
  <si>
    <t>Montáž profilů kontaktního zateplení ostatních stěnových, dilatačních apod. lepených do tmelu</t>
  </si>
  <si>
    <t xml:space="preserve">Poznámka k souboru cen:_x000D_
1. V cenách jsou započteny náklady na osazení lišt. 2. V cenách nejsou započteny náklady dodávku lišt; tyto se ocení ve specifikaci. Ztratné lze stanovit ve výši 5%. </t>
  </si>
  <si>
    <t>631312121</t>
  </si>
  <si>
    <t>Doplnění dosavadních mazanin betonem prostým plochy do 4 m2 tloušťky do 80 mm</t>
  </si>
  <si>
    <t>m3</t>
  </si>
  <si>
    <t>1050491776</t>
  </si>
  <si>
    <t>Doplnění dosavadních mazanin prostým betonem  s dodáním hmot, bez potěru, plochy jednotlivě přes 1 m2 do 4 m2 a tl. do 80 mm</t>
  </si>
  <si>
    <t>632451441</t>
  </si>
  <si>
    <t>Doplnění cementového potěru hlazeného pl do 1 m2 tl do 40 mm</t>
  </si>
  <si>
    <t>-753005410</t>
  </si>
  <si>
    <t>Doplnění cementového potěru na mazaninách a betonových podkladech  (s dodáním hmot), hlazeného dřevěným nebo ocelovým hladítkem, plochy jednotlivě do 1 m2 a tl. přes 30 do 40 mm</t>
  </si>
  <si>
    <t>978011191</t>
  </si>
  <si>
    <t>Otlučení (osekání) vnitřní vápenné nebo vápenocementové omítky stropů v rozsahu do 100 %</t>
  </si>
  <si>
    <t>1699960488</t>
  </si>
  <si>
    <t>Otlučení vápenných nebo vápenocementových omítek vnitřních ploch stropů, v rozsahu přes 50 do 100 %</t>
  </si>
  <si>
    <t xml:space="preserve">Poznámka k souboru cen:_x000D_
1. Položky lze použít i pro ocenění otlučení sádrových, hliněných apod. vnitřních omítek. </t>
  </si>
  <si>
    <t>342244121.HLZ</t>
  </si>
  <si>
    <t>Příčka z cihel HELUZ 14 P10 na maltu M5 tloušťky 140 mm</t>
  </si>
  <si>
    <t>-939257954</t>
  </si>
  <si>
    <t>LBC.082</t>
  </si>
  <si>
    <t>Jádrová omítka ruční, 40kg</t>
  </si>
  <si>
    <t>-2041801420</t>
  </si>
  <si>
    <t>Poznámka k položce:_x000D_
Omítání všech klasických stavebních materiálů – vytváření podkladu pod štukové a šlechtěné omítky nebo keramické obklady. Vhodná pro ruční zpracování ve vnějším i vnitřním prostředí.</t>
  </si>
  <si>
    <t>611321191</t>
  </si>
  <si>
    <t>Příplatek k vápenocementové omítce vnitřních stropů za každých dalších 5 mm tloušťky ručně</t>
  </si>
  <si>
    <t>-1786805010</t>
  </si>
  <si>
    <t>Omítka vápenocementová vnitřních ploch  nanášená ručně Příplatek k cenám za každých dalších i započatých 5 mm tloušťky omítky přes 10 mm stropů</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</si>
  <si>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</si>
  <si>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611321121</t>
  </si>
  <si>
    <t>Vápenocementová omítka hladká jednovrstvá vnitřních stropů rovných nanášená ručně</t>
  </si>
  <si>
    <t>-671648215</t>
  </si>
  <si>
    <t>Omítka vápenocementová vnitřních ploch  nanášená ručně jednovrstvá, tloušťky do 10 mm hladká vodorovných konstrukcí stropů rovných</t>
  </si>
  <si>
    <t>612321121</t>
  </si>
  <si>
    <t>Vápenocementová omítka hladká jednovrstvá vnitřních stěn nanášená ručně</t>
  </si>
  <si>
    <t>1176481963</t>
  </si>
  <si>
    <t>Omítka vápenocementová vnitřních ploch  nanášená ručně jednovrstvá, tloušťky do 10 mm hladká svislých konstrukcí stěn</t>
  </si>
  <si>
    <t>LBC.033J</t>
  </si>
  <si>
    <t>Vnitřní štuk jemný, 30kg</t>
  </si>
  <si>
    <t>-46169646</t>
  </si>
  <si>
    <t>Poznámka k položce:_x000D_
Pro tradiční jemné povrchové úpravy jádrových podkladních omítek. Ruční nanášení ve vnitřním prostředí.</t>
  </si>
  <si>
    <t>611311131</t>
  </si>
  <si>
    <t>Potažení vnitřních rovných stropů vápenným štukem tloušťky do 3 mm</t>
  </si>
  <si>
    <t>2075423721</t>
  </si>
  <si>
    <t>Potažení vnitřních ploch štukem tloušťky do 3 mm vodorovných konstrukcí stropů rovných</t>
  </si>
  <si>
    <t>612311131</t>
  </si>
  <si>
    <t>Potažení vnitřních stěn vápenným štukem tloušťky do 3 mm</t>
  </si>
  <si>
    <t>-1420478081</t>
  </si>
  <si>
    <t>Potažení vnitřních ploch štukem tloušťky do 3 mm svislých konstrukcí stěn</t>
  </si>
  <si>
    <t>PPG.273227</t>
  </si>
  <si>
    <t>PRIMALEX Plus  15kg</t>
  </si>
  <si>
    <t>-1056358598</t>
  </si>
  <si>
    <t>Poznámka k položce:_x000D_
bal. 15kg</t>
  </si>
  <si>
    <t>784221001</t>
  </si>
  <si>
    <t>Jednonásobné bílé malby ze směsí za sucha dobře otěruvzdorných v místnostech do 3,80 m</t>
  </si>
  <si>
    <t>-921303</t>
  </si>
  <si>
    <t>Malby z malířských směsí otěruvzdorných za sucha jednonásobné, bílé za sucha otěruvzdorné dobře v místnostech výšky do 3,80 m</t>
  </si>
  <si>
    <t>631311112</t>
  </si>
  <si>
    <t>Mazanina tl do 80 mm z betonu prostého bez zvýšených nároků na prostředí tř. C 8/10</t>
  </si>
  <si>
    <t>-2135403627</t>
  </si>
  <si>
    <t>Mazanina z betonu  prostého bez zvýšených nároků na prostředí tl. přes 50 do 80 mm tř. C 8/10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</si>
  <si>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</si>
  <si>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58562011</t>
  </si>
  <si>
    <t>směs suchá lepící a stěrková cementová</t>
  </si>
  <si>
    <t>509296600</t>
  </si>
  <si>
    <t>Poznámka k položce:_x000D_
Spotřeba: cca 3 - 6 kg/m2 při lepení izolačních desek, cca 2,4-7,2 kg/m2 při vrstvě stěrkování 2 - 6 mm</t>
  </si>
  <si>
    <t>55341233</t>
  </si>
  <si>
    <t>dveře bezpečnostní 16-bodový rozvorový mechanismus se zárubní MRB, tr.4 900x1970mm</t>
  </si>
  <si>
    <t>670040652</t>
  </si>
  <si>
    <t>642945111</t>
  </si>
  <si>
    <t>Osazování protipožárních nebo protiplynových zárubní dveří jednokřídlových do 2,5 m2</t>
  </si>
  <si>
    <t>-543108388</t>
  </si>
  <si>
    <t>Osazování ocelových zárubní protipožárních nebo protiplynových dveří  do vynechaného otvoru, s obetonováním, dveří jednokřídlových do 2,5 m2</t>
  </si>
  <si>
    <t xml:space="preserve">Poznámka k souboru cen:_x000D_
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 cenách za osazení. 5. Ceny lze použít i pro osazení zárubně včetně křídla (křídel), které nelze vyvěsit. 6. Kompletace zárubně s křídlem (křídly) se ocení cenami katalogu PSV 800-767 Konstrukce zámečnické - montáž. </t>
  </si>
  <si>
    <t>589319630</t>
  </si>
  <si>
    <t>beton C 8/10 kamenivo frakce 0/8</t>
  </si>
  <si>
    <t>2134792622</t>
  </si>
  <si>
    <t>985312132</t>
  </si>
  <si>
    <t>Stěrka k vyrovnání betonových ploch rubu kleneb a podlah tl 3 mm</t>
  </si>
  <si>
    <t>1423916118</t>
  </si>
  <si>
    <t>Stěrka k vyrovnání ploch reprofilovaného betonu rubu kleneb a podlah, tloušťky přes 2 do 3 mm</t>
  </si>
  <si>
    <t xml:space="preserve">Poznámka k souboru cen:_x000D_
1. V cenách nejsou započteny náklady na ochranný nátěr, které se oceňují souborem cen 985 32-4 Ochranný nátěr betonu. </t>
  </si>
  <si>
    <t>Ostatní konstrukce a práce, bourání</t>
  </si>
  <si>
    <t>949101112</t>
  </si>
  <si>
    <t>Lešení pomocné pro objekty pozemních staveb s lešeňovou podlahou v do 3,5 m zatížení do 150 kg/m2</t>
  </si>
  <si>
    <t>-1867926355</t>
  </si>
  <si>
    <t>Lešení pomocné pracovní pro objekty pozemních staveb  pro zatížení do 150 kg/m2, o výšce lešeňové podlahy přes 1,9 do 3,5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</si>
  <si>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</si>
  <si>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952901111</t>
  </si>
  <si>
    <t>Vyčištění budov bytové a občanské výstavby při výšce podlaží do 4 m</t>
  </si>
  <si>
    <t>-1313490826</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</si>
  <si>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</si>
  <si>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</si>
  <si>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962031133</t>
  </si>
  <si>
    <t>Bourání příček z cihel pálených na MVC tl do 150 mm</t>
  </si>
  <si>
    <t>1756447690</t>
  </si>
  <si>
    <t>Bourání příček z cihel, tvárnic nebo příčkovek  z cihel pálených, plných nebo dutých na maltu vápennou nebo vápenocementovou, tl. do 150 mm</t>
  </si>
  <si>
    <t>968062355</t>
  </si>
  <si>
    <t>Vybourání dřevěných rámů oken dvojitých včetně křídel pl do 2 m2</t>
  </si>
  <si>
    <t>-1321876029</t>
  </si>
  <si>
    <t>Vybourání dřevěných rámů oken s křídly, dveřních zárubní, vrat, stěn, ostění nebo obkladů  rámů oken s křídly dvojitých, plochy do 2 m2</t>
  </si>
  <si>
    <t xml:space="preserve">Poznámka k souboru cen:_x000D_
1. V cenách -2244 až -2747 jsou započteny i náklady na vyvěšení křídel. </t>
  </si>
  <si>
    <t>968062455</t>
  </si>
  <si>
    <t>Vybourání dřevěných dveřních zárubní pl do 2 m2</t>
  </si>
  <si>
    <t>-288383434</t>
  </si>
  <si>
    <t>Vybourání dřevěných rámů oken s křídly, dveřních zárubní, vrat, stěn, ostění nebo obkladů  dveřních zárubní, plochy do 2 m2</t>
  </si>
  <si>
    <t>971033241</t>
  </si>
  <si>
    <t>Vybourání otvorů ve zdivu cihelném pl do 0,0225 m2 na MVC nebo MV tl do 300 mm</t>
  </si>
  <si>
    <t>558360405</t>
  </si>
  <si>
    <t>Vybourání otvorů ve zdivu základovém nebo nadzákladovém z cihel, tvárnic, příčkovek  z cihel pálených na maltu vápennou nebo vápenocementovou plochy do 0,0225 m2, tl. do 300 mm</t>
  </si>
  <si>
    <t>971033351</t>
  </si>
  <si>
    <t>Vybourání otvorů ve zdivu cihelném pl do 0,09 m2 na MVC nebo MV tl do 450 mm</t>
  </si>
  <si>
    <t>1454409027</t>
  </si>
  <si>
    <t>Vybourání otvorů ve zdivu základovém nebo nadzákladovém z cihel, tvárnic, příčkovek  z cihel pálených na maltu vápennou nebo vápenocementovou plochy do 0,09 m2, tl. do 450 mm</t>
  </si>
  <si>
    <t>971033451</t>
  </si>
  <si>
    <t>Vybourání otvorů ve zdivu cihelném pl do 0,25 m2 na MVC nebo MV tl do 450 mm</t>
  </si>
  <si>
    <t>-1720914825</t>
  </si>
  <si>
    <t>Vybourání otvorů ve zdivu základovém nebo nadzákladovém z cihel, tvárnic, příčkovek  z cihel pálených na maltu vápennou nebo vápenocementovou plochy do 0,25 m2, tl. do 450 mm</t>
  </si>
  <si>
    <t>972054341</t>
  </si>
  <si>
    <t>Vybourání otvorů v ŽB stropech nebo klenbách pl do 0,25 m2 tl do 150 mm</t>
  </si>
  <si>
    <t>1306946301</t>
  </si>
  <si>
    <t>Vybourání otvorů ve stropech nebo klenbách železobetonových  bez odstranění podlahy a násypu, plochy do 0,25 m2, tl. do 150 mm</t>
  </si>
  <si>
    <t>974031122</t>
  </si>
  <si>
    <t>Vysekání rýh ve zdivu cihelném hl do 30 mm š do 70 mm</t>
  </si>
  <si>
    <t>17752754</t>
  </si>
  <si>
    <t>Vysekání rýh ve zdivu cihelném na maltu vápennou nebo vápenocementovou  do hl. 30 mm a šířky do 70 mm</t>
  </si>
  <si>
    <t>974031142</t>
  </si>
  <si>
    <t>Vysekání rýh ve zdivu cihelném hl do 70 mm š do 70 mm</t>
  </si>
  <si>
    <t>1475981180</t>
  </si>
  <si>
    <t>Vysekání rýh ve zdivu cihelném na maltu vápennou nebo vápenocementovou  do hl. 70 mm a šířky do 70 mm</t>
  </si>
  <si>
    <t>978059541</t>
  </si>
  <si>
    <t>Odsekání a odebrání obkladů stěn z vnitřních obkládaček plochy přes 1 m2</t>
  </si>
  <si>
    <t>796051522</t>
  </si>
  <si>
    <t>Odsekání obkladů  stěn včetně otlučení podkladní omítky až na zdivo z obkládaček vnitřních, z jakýchkoliv materiálů, plochy přes 1 m2</t>
  </si>
  <si>
    <t xml:space="preserve">Poznámka k souboru cen:_x000D_
1. Odsekání soklíků se oceňuje cenami souboru cen 965 08. </t>
  </si>
  <si>
    <t>997</t>
  </si>
  <si>
    <t>Přesun sutě</t>
  </si>
  <si>
    <t>997013212</t>
  </si>
  <si>
    <t>Vnitrostaveništní doprava suti a vybouraných hmot pro budovy v do 9 m ručně</t>
  </si>
  <si>
    <t>1019247350</t>
  </si>
  <si>
    <t>Vnitrostaveništní doprava suti a vybouraných hmot  vodorovně do 50 m svisle ručně pro budovy a haly výšky přes 6 do 9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</si>
  <si>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</si>
  <si>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997013501</t>
  </si>
  <si>
    <t>Odvoz suti a vybouraných hmot na skládku nebo meziskládku do 1 km se složením</t>
  </si>
  <si>
    <t>-1514309741</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</si>
  <si>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</si>
  <si>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</si>
  <si>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</si>
  <si>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Příplatek k odvozu suti a vybouraných hmot na skládku ZKD 1 km přes 1 km</t>
  </si>
  <si>
    <t>-407505004</t>
  </si>
  <si>
    <t>Odvoz suti a vybouraných hmot na skládku nebo meziskládku  se složením, na vzdálenost Příplatek k ceně za každý další i započatý 1 km přes 1 km</t>
  </si>
  <si>
    <t>997013631</t>
  </si>
  <si>
    <t>Poplatek za uložení na skládce (skládkovné) stavebního odpadu směsného kód odpadu 17 09 04</t>
  </si>
  <si>
    <t>1771804354</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</si>
  <si>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</si>
  <si>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</si>
  <si>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</si>
  <si>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</si>
  <si>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998018001</t>
  </si>
  <si>
    <t>Přesun hmot ruční pro budovy v do 6 m</t>
  </si>
  <si>
    <t>-634435838</t>
  </si>
  <si>
    <t>Přesun hmot pro budovy občanské výstavby, bydlení, výrobu a služby  ruční - bez užití mechanizace vodorovná dopravní vzdálenost do 100 m pro budovy s jakoukoliv nosnou konstrukcí výšky do 6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</si>
  <si>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</si>
  <si>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</si>
  <si>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</si>
  <si>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721</t>
  </si>
  <si>
    <t>Zdravotechnika - vnitřní kanalizace</t>
  </si>
  <si>
    <t>721100902</t>
  </si>
  <si>
    <t>Přetěsnění potrubí hrdlového do DN 100</t>
  </si>
  <si>
    <t>-687816510</t>
  </si>
  <si>
    <t>Opravy potrubí hrdlového  přetěsnění hrdla odpadního potrubí do DN 100</t>
  </si>
  <si>
    <t>721100911</t>
  </si>
  <si>
    <t>Zazátkování hrdla potrubí kanalizačního</t>
  </si>
  <si>
    <t>-109978234</t>
  </si>
  <si>
    <t>Opravy potrubí hrdlového  zazátkování hrdla kanalizačního potrubí</t>
  </si>
  <si>
    <t>721170975</t>
  </si>
  <si>
    <t>Potrubí z PVC krácení trub DN 125</t>
  </si>
  <si>
    <t>828353114</t>
  </si>
  <si>
    <t>Opravy odpadního potrubí plastového  krácení trub DN 125</t>
  </si>
  <si>
    <t>722</t>
  </si>
  <si>
    <t>Zdravotechnika - vnitřní vodovod</t>
  </si>
  <si>
    <t>722170804</t>
  </si>
  <si>
    <t>Demontáž rozvodů vody z plastů do D 50</t>
  </si>
  <si>
    <t>-1435554047</t>
  </si>
  <si>
    <t>Demontáž rozvodů vody z plastů  přes 25 do Ø 50 mm</t>
  </si>
  <si>
    <t>722171914</t>
  </si>
  <si>
    <t>Potrubí plastové odříznutí trubky D do 32 mm</t>
  </si>
  <si>
    <t>-247806663</t>
  </si>
  <si>
    <t>Odříznutí trubky nebo tvarovky u rozvodů vody z plastů  D přes 25 do 32 mm</t>
  </si>
  <si>
    <t>722179191</t>
  </si>
  <si>
    <t>Příplatek k rozvodu vody z plastů za malý rozsah prací na zakázce do 20 m</t>
  </si>
  <si>
    <t>247849103</t>
  </si>
  <si>
    <t>Příplatek k ceně rozvody vody z plastů  za práce malého rozsahu na zakázce do 20 m rozvodu</t>
  </si>
  <si>
    <t xml:space="preserve">Poznámka k souboru cen:_x000D_
1. Příplatek - 9191 nelze užít současně s příplatky -9192 a -9193. 2. Příplatky -9192 a -9193 lze užít současně. 3. Příplatky lze užít také k cenám oprav plastových rozvodů. </t>
  </si>
  <si>
    <t>722190901</t>
  </si>
  <si>
    <t>Uzavření nebo otevření vodovodního potrubí při opravách</t>
  </si>
  <si>
    <t>-355610314</t>
  </si>
  <si>
    <t>Opravy ostatní  uzavření nebo otevření vodovodního potrubí při opravách včetně vypuštění a napuštění</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</si>
  <si>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 </t>
  </si>
  <si>
    <t>722210962</t>
  </si>
  <si>
    <t>Výměna ucpávky armatur přírubových do DN 100</t>
  </si>
  <si>
    <t>-951216040</t>
  </si>
  <si>
    <t>Opravy přírubových armatur  výměna ucpávky přírubových armatur nebo kompenzátorů do DN 100</t>
  </si>
  <si>
    <t>722210971</t>
  </si>
  <si>
    <t>Zabroušení sedla armatur přírubových do DN 100</t>
  </si>
  <si>
    <t>1854010440</t>
  </si>
  <si>
    <t>Opravy přírubových armatur  zabroušení sedla přírubové armatury s doplněním ucpávky, výměnou těsnění a šroubů do DN 100</t>
  </si>
  <si>
    <t>722210981</t>
  </si>
  <si>
    <t>Výměna těsnění pod hlavou armatur přírubových</t>
  </si>
  <si>
    <t>-788649253</t>
  </si>
  <si>
    <t>Opravy přírubových armatur  výměna těsnění pod hlavou armatur</t>
  </si>
  <si>
    <t>727</t>
  </si>
  <si>
    <t>Zdravotechnika - požární ochrana</t>
  </si>
  <si>
    <t>727111119</t>
  </si>
  <si>
    <t>Prostup předizolovaného kovového potrubí D 110 mm stěnou tl 10 cm požární odolnost EI 60-120</t>
  </si>
  <si>
    <t>-2046089279</t>
  </si>
  <si>
    <t>Protipožární trubní ucpávky předizolované kovové potrubí prostup stěnou tloušťky 100 mm požární odolnost EI 60-120 D 110</t>
  </si>
  <si>
    <t xml:space="preserve">Poznámka k souboru cen:_x000D_
1. V cenách -1111 až 1119, -1131 až 1219, -1321 až 1419 je započtena tloušťka vyplňované spáry 15 mm a šířka 20 mm. 2. V cenách -1301 až 1319, -1421 až 1429 je započtena tloušťka vyplňované spáry 25 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 mm. 6. V cenách -1301 až 1319, -1421 až 1429 je započteno opláštění potrubí minerální vlnou tloušťky 20mm. </t>
  </si>
  <si>
    <t>727111209</t>
  </si>
  <si>
    <t>Prostup předizolovaného kovového potrubí D 110 mm stropem tl 15 cm požární odolnost EI 60-120</t>
  </si>
  <si>
    <t>-2004418575</t>
  </si>
  <si>
    <t>Protipožární trubní ucpávky předizolované kovové potrubí prostup stropem tloušťky 150 mm požární odolnost EI 60-120 D 110</t>
  </si>
  <si>
    <t>763</t>
  </si>
  <si>
    <t>Konstrukce suché výstavby</t>
  </si>
  <si>
    <t>763131432</t>
  </si>
  <si>
    <t>SDK podhled deska 1xDF 15 bez izolace dvouvrstvá spodní kce profil CD+UD REI 90</t>
  </si>
  <si>
    <t>1176890868</t>
  </si>
  <si>
    <t>Podhled ze sádrokartonových desek  dvouvrstvá zavěšená spodní konstrukce z ocelových profilů CD, UD jednoduše opláštěná deskou protipožární DF, tl. 15 mm, bez izolace, REI do 90</t>
  </si>
  <si>
    <t xml:space="preserve">Poznámka k souboru cen:_x000D_
1. V cenách jsou započteny i náklady na tmelení a výztužnou pásku. 2. V 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 cenách -1621 až -1624 Montáž desek nejsou započteny náklady na desky; tato dodávka se oceňuje ve specifikaci. 6. V ceně -1763 Příplatek za průhyb nosného stropu přes 20 mm je započtena pouze montáž, atypický profil se oceňuje individuálně ve specifikaci. </t>
  </si>
  <si>
    <t>764</t>
  </si>
  <si>
    <t>Konstrukce klempířské</t>
  </si>
  <si>
    <t>764216644</t>
  </si>
  <si>
    <t>Oplechování rovných parapetů celoplošně lepené z Pz s povrchovou úpravou rš 330 mm</t>
  </si>
  <si>
    <t>939553468</t>
  </si>
  <si>
    <t>Oplechování parapetů z pozinkovaného plechu s povrchovou úpravou rovných celoplošně lepené, bez rohů rš 330 mm</t>
  </si>
  <si>
    <t>766</t>
  </si>
  <si>
    <t>Konstrukce truhlářské</t>
  </si>
  <si>
    <t>766622132</t>
  </si>
  <si>
    <t>Montáž plastových oken plochy přes 1 m2 otevíravých výšky do 2,5 m s rámem do zdiva</t>
  </si>
  <si>
    <t>-72173048</t>
  </si>
  <si>
    <t>Montáž oken plastových včetně montáže rámu plochy přes 1 m2 otevíravých do zdiva, výšky přes 1,5 do 2,5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</si>
  <si>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Tepelnou izolaci mezi ostěním a rámem okna je možné ocenit položkami 766 62 - 9 . . Příplatek k cenám za tepelnou izolaci mezi ostěním a rámem okna jsou započteny náklady na izolaci vnější i vnitřní. 4. Délka izolace se určuje v metrech délky rámu okna. </t>
  </si>
  <si>
    <t>61140053</t>
  </si>
  <si>
    <t>okno plastové otevíravé/sklopné dvojsklo přes plochu 1m2 v 1,5-2,5m</t>
  </si>
  <si>
    <t>1275367716</t>
  </si>
  <si>
    <t>SO01.2 - Zemní práce</t>
  </si>
  <si>
    <t>HSV - HSV</t>
  </si>
  <si>
    <t xml:space="preserve">    1 - Zemní práce</t>
  </si>
  <si>
    <t>111251102</t>
  </si>
  <si>
    <t>Odstranění křovin a stromů průměru kmene do 100 mm i s kořeny sklonu terénu do 1:5 z celkové plochy přes 100 do 500 m2 strojně</t>
  </si>
  <si>
    <t>-1693967622</t>
  </si>
  <si>
    <t>Odstranění křovin a stromů s odstraněním kořenů strojně průměru kmene do 100 mm v rovině nebo ve svahu sklonu terénu do 1:5, při celkové ploše přes 100 do 500 m2</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</si>
  <si>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</si>
  <si>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132212601</t>
  </si>
  <si>
    <t>Hloubení rýh š do 800 mm vedle kolejí ručně do 2 m3 v hornině třídy těžitelnosti I, skupiny 3</t>
  </si>
  <si>
    <t>1512370643</t>
  </si>
  <si>
    <t>Hloubení rýh vedle kolejí šířky do 800 mm ručně zapažených i nezapažených, hloubky do 1,5 m objemu do 2 m3 v hornině třídy těžitelnosti I skupiny 3</t>
  </si>
  <si>
    <t xml:space="preserve">Poznámka k souboru cen:_x000D_
1. V cenách jsou započteny i náklady na urovnání dna do předepsaného profilu a spádu, s přehozením výkopku na přilehlém terénu na vzdálenost do 3 m od podélné osy rýhy nebo s naložením na dopravní prostředek. 2. Ceny lze použít pro rýhy mezi dvěma kolejemi, podél koleje v pruhu šířky do 6 m od osy koleje. 3. Ztížení vykopávky v blízkosti podzemního vedení procházejícího rýhou nebo uloženého ve stěně výkopu se oceňuje cenou 130 00-1101 Ztížení hloubené vykopávky. </t>
  </si>
  <si>
    <t>132252501</t>
  </si>
  <si>
    <t>Hloubení rýh š do 800 mm vedle kolejí strojně v hornině třídy těžitelnosti I, skupiny 3</t>
  </si>
  <si>
    <t>-663324073</t>
  </si>
  <si>
    <t>Hloubení rýh vedle kolejí šířky do 800 mm strojně zapažených i nezapažených, hloubky do 1,5 m, pro jakýkoliv objem výkopu v hornině třídy těžitelnosti I skupiny 3</t>
  </si>
  <si>
    <t xml:space="preserve">Poznámka k souboru cen:_x000D_
1. V cenách jsou započteny i náklady na urovnání dna do předepsaného profilu a spádu, s přehozením výkopku na přilehlém terénu na vzdálenost do 3 m od podélné osy rýhy nebo s naložením na dopravní prostředek. 2. Ceny lze použít i pro rýhy mezi dvěma kolejemi, podél koleje v pruhu šířky do 6 m od osy koleje. 3. Ztížení vykopávky v blízkosti podzemního vedení, které prochází rýhou nebo je uložené ve stěně výkopu, se oceňuje cenou 130 00-1101 Ztížení hloubené vykopávky. </t>
  </si>
  <si>
    <t>460030011</t>
  </si>
  <si>
    <t>Sejmutí drnu jakékoliv tloušťky</t>
  </si>
  <si>
    <t>1123227718</t>
  </si>
  <si>
    <t>Přípravné terénní práce  sejmutí drnu včetně nařezání a uložení na hromady nebo naložení na dopravní prostředek jakékoliv tloušťky</t>
  </si>
  <si>
    <t xml:space="preserve">Poznámka k souboru cen:_x000D_
1. V cenách -0001 až -0007 nejsou zahrnuty náklady na odstranění kamenů, kořenů a ostatních nevhodných přimísenin, tyto práce se oceňují individuálně. 2. U cen -0021 až -0025 se u středně hustého porostu uvažuje hustota do 3 ks/m2, u hustého porostu přes 3 ks/m2. 3. U ceny -0092 se počítá první vytržený obrubník trojnásobnou délkou. </t>
  </si>
  <si>
    <t>460030015</t>
  </si>
  <si>
    <t>Odstranění travnatého porostu, kosení a shrabávání trávy</t>
  </si>
  <si>
    <t>-924997192</t>
  </si>
  <si>
    <t>Přípravné terénní práce  odstranění travnatého porostu kosení a shrabávání trávy</t>
  </si>
  <si>
    <t>460030021</t>
  </si>
  <si>
    <t>Odstranění dřevitého porostu z křovin a stromů měkkého středně hustého</t>
  </si>
  <si>
    <t>1928317343</t>
  </si>
  <si>
    <t>Přípravné terénní práce  odstranění dřevitého porostu z keřů nebo stromků průměru kmenů do 5 cm včetně odstranění kořenů a složení do hromad nebo naložení na dopravní prostředek měkkého středně hustého</t>
  </si>
  <si>
    <t>460030025</t>
  </si>
  <si>
    <t>Odstranění dřevitého porostu z křovin a stromů s trny středně hustého</t>
  </si>
  <si>
    <t>956204136</t>
  </si>
  <si>
    <t>Přípravné terénní práce  odstranění dřevitého porostu z keřů nebo stromků průměru kmenů do 5 cm včetně odstranění kořenů a složení do hromad nebo naložení na dopravní prostředek s trny středně hustého</t>
  </si>
  <si>
    <t>174101101</t>
  </si>
  <si>
    <t>Zásyp jam, šachet rýh nebo kolem objektů sypaninou se zhutněním</t>
  </si>
  <si>
    <t>1551775124</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</si>
  <si>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</si>
  <si>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</si>
  <si>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181102301</t>
  </si>
  <si>
    <t>Úprava pláně pro silnice a dálnice v zářezech bez zhutnění</t>
  </si>
  <si>
    <t>-1101812770</t>
  </si>
  <si>
    <t>Úprava pláně na stavbách silnic a dálnic strojně v zářezech mimo skalních bez zhutnění</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</si>
  <si>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</si>
  <si>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460421282</t>
  </si>
  <si>
    <t>Lože kabelů z prohozeného výkopku tl 5 cm nad kabel, kryté plastovou folií, š lože do 50 cm</t>
  </si>
  <si>
    <t>910991577</t>
  </si>
  <si>
    <t>Kabelové lože včetně podsypu, zhutnění a urovnání povrchu  z prohozeného výkopku tloušťky 5 cm nad kabel zakryté plastovou fólií, šířky lože přes 25 do 50 cm</t>
  </si>
  <si>
    <t xml:space="preserve">Poznámka k souboru cen:_x000D_
1. V cenách -1021 až -1072, -1121 až -1172 a -1221 až -1272 nejsou započteny náklady na dodávku betonových a plastových desek. Tato dodávka se oceňuje ve specifikaci. </t>
  </si>
  <si>
    <t>460470011</t>
  </si>
  <si>
    <t>Provizorní zajištění kabelů ve výkopech při jejich křížení</t>
  </si>
  <si>
    <t>-1507657290</t>
  </si>
  <si>
    <t>Provizorní zajištění inženýrských sítí ve výkopech kabelů při křížení</t>
  </si>
  <si>
    <t xml:space="preserve">Poznámka k souboru cen:_x000D_
1. Provizorní zajištění inženýrských sítí ve výkopech se provádí pomocí drátů, dřevěných a plastových prvků apod. </t>
  </si>
  <si>
    <t>741910401</t>
  </si>
  <si>
    <t>Montáž žlab plastový šířky do 100 mm s víkem</t>
  </si>
  <si>
    <t>214166203</t>
  </si>
  <si>
    <t>Montáž žlabů bez stojiny a výložníků plastových, šířky do 100 mm s víkem</t>
  </si>
  <si>
    <t>28610006</t>
  </si>
  <si>
    <t>trubka tlaková hrdlovaná vodovodní PVC dl 6m DN 200</t>
  </si>
  <si>
    <t>1982254927</t>
  </si>
  <si>
    <t>460310106</t>
  </si>
  <si>
    <t>Řízený zemní protlak strojně v hornině tř 1 až 4 hloubky do 6 m vnějšího průměru do 225 mm</t>
  </si>
  <si>
    <t>177822994</t>
  </si>
  <si>
    <t>Zemní protlaky strojně  neřízený zemní protlak ( krtek) řízené horizontální vrtání v hornině tř. 1 až 4 pro protlačení PE trub, v hloubce do 6 m vnějšího průměru vrtu přes 160 do 225 mm</t>
  </si>
  <si>
    <t xml:space="preserve">Poznámka k souboru cen:_x000D_
1. V cenách -0001 až 0017 nejsou započteny náklady na: a) zemní práce nutné k provedení protlaku (startovací a cílové jámy), b) dodání chráničky a potrubí. Tyto materiály se oceňují ve specifikaci. 2. V cenách -0101 až 0109 jsou započteny i náklady na: a) případné vodorovné přemístění výkopku z protlačovaného potrubí a svislé přemístění výkopku z montážní jámy na povrch a jeho přehození na povrchu, b) úpravu čela potrubí pro protlačení. 3. V cenách -0101 až 0109 nejsou započteny náklady na: a) případné zemní práce nutné k provedení protlaku (startovací a cílové jámy), b) případné čerpání vody, c) montáž vedení a jeho příslušenství, slouží-li protlačená trouba jako ochranné potrubí, d) dodávku potrubí učeného k protlačení. Toto potrubí se oceňuje ve specifikaci. Ztratné lze stanovit ve výši 3%, e) překládání a zajišťování inženýrských sítí, f) vytýčení směru protlaku a stávajících inženýrských sítí. </t>
  </si>
  <si>
    <t>120001101</t>
  </si>
  <si>
    <t>Příplatek za ztížení odkopávky nebo prokopávky v blízkosti inženýrských sítí</t>
  </si>
  <si>
    <t>1406053271</t>
  </si>
  <si>
    <t>Příplatek k cenám vykopávek za ztížení vykopávky v blízkosti podzemního vedení nebo výbušnin v horninách jakékoliv třídy</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</si>
  <si>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 - není v projektu uvedena, avšak která podle projektu nebo podle sdělení investora jsou pravděpodobně ve výkopišti uložena, se rovná objemu výkopu, která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</si>
  <si>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151103101</t>
  </si>
  <si>
    <t>Zřízení příložného pažení a rozepření stěn kolejového lože do 20 m2 hl do 2 m</t>
  </si>
  <si>
    <t>1989400171</t>
  </si>
  <si>
    <t>Zřízení pažení a rozepření stěn výkopu kolejového lože plochy do 20 m2 pro jakoukoliv mezerovitost příložné, hloubky do 2 m</t>
  </si>
  <si>
    <t xml:space="preserve">Poznámka k souboru cen:_x000D_
1. Plocha mezer mezi pažinami příložného pažení se od plochy příložného pažení neodečítá; nezapažené plochy u pažení zátažného nebo hnaného se od plochy pažení odečítají. </t>
  </si>
  <si>
    <t>151103111</t>
  </si>
  <si>
    <t>Odstranění příložného pažení a rozepření stěn kolejového lože do 20 m2 hl do 2 m</t>
  </si>
  <si>
    <t>1519384820</t>
  </si>
  <si>
    <t>Odstranění pažení a rozepření stěn výkopu kolejového lože plochy do 20 m2 s uložením materiálu na vzdálenost do 3 m od kraje výkopu příložné, hloubky do 2 m</t>
  </si>
  <si>
    <t>131212501</t>
  </si>
  <si>
    <t>Hloubení jamek pro sloupky, zábradlí, značky objem do 0,5 m3 v soudržných horninách třídy těžitelnosti I, skupiny 3 ručně</t>
  </si>
  <si>
    <t>-209286151</t>
  </si>
  <si>
    <t>Hloubení jamek pro spodní stavbu železnic ručně pro sloupky zábradlí, značky, apod. objemu do 0,5 m3 s odhozením výkopku nebo naložením na dopravní prostředek v hornině třídy těžitelnosti I skupiny 3 soudržných</t>
  </si>
  <si>
    <t xml:space="preserve">Poznámka k souboru cen:_x000D_
1. V cenách jsou započteny i náklady na přehození výkopku na přilehlém terénu na vzdálenost do 3 m od okraje jámy nebo naložení na dopravní prostředek. </t>
  </si>
  <si>
    <t>VRN - Vedlekší rozpočtové náklady</t>
  </si>
  <si>
    <t>022101021</t>
  </si>
  <si>
    <t>Geodetické práce Geodetické práce po ukončení opravy</t>
  </si>
  <si>
    <t>%</t>
  </si>
  <si>
    <t>-702678455</t>
  </si>
  <si>
    <t>Poznámka k položce:_x000D_
Zahrnuje spolupráci s geodety SŽ a předání geodetické dokumentace v požadovaném formátu v digitální formě.</t>
  </si>
  <si>
    <t>022121001</t>
  </si>
  <si>
    <t>Geodetické práce Diagnostika technické infrastruktury Vytýčení trasy inženýrských sítí</t>
  </si>
  <si>
    <t>1023883790</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</si>
  <si>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</si>
  <si>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</si>
  <si>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023122001</t>
  </si>
  <si>
    <t>Projektové práce Projektová dokumentace - přípravné práce Projekt opravy zabezpečovacích, sdělovacích, elektrických zařízení</t>
  </si>
  <si>
    <t>-1540173827</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</si>
  <si>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</si>
  <si>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Poznámka k souboru cen:_x000D_
V sazbě jsou započteny náklady na vyhotovení projektové dokumentace podle vyhlášky číslo 499/2006 Sb., a vyhlášky 146/2008 Sb., v rozsahu pro povolení stavby podle požadavku objednatele.</t>
  </si>
  <si>
    <t>Poznámka k položce:_x000D_
Zahrnuta oprava situačního schéma a závěrové tabulky včetně jejích příloh, oprava KSU a TP.</t>
  </si>
  <si>
    <t>023131011</t>
  </si>
  <si>
    <t>Projektové práce Dokumentace skutečného provedení zabezpečovacích, sdělovacích, elektrických zařízení</t>
  </si>
  <si>
    <t>740958695</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</si>
  <si>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</si>
  <si>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</si>
  <si>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Poznámka k položce:_x000D_
Tištěná forma ve 2 vyhotoveních a digitalní forma v uzavřené a otevřené formě.</t>
  </si>
  <si>
    <t>032103001</t>
  </si>
  <si>
    <t>Územní vlivy ztížené dopravní podmínky</t>
  </si>
  <si>
    <t>89554867</t>
  </si>
  <si>
    <t>032104001</t>
  </si>
  <si>
    <t>Územní vlivy práce na těžce přístupných místech</t>
  </si>
  <si>
    <t>-2069435729</t>
  </si>
  <si>
    <t>033121001</t>
  </si>
  <si>
    <t>Provozní vlivy Rušení prací železničním provozem širá trať nebo dopravny s kolejovým rozvětvením s počtem vlaků za směnu 8,5 hod. do 25</t>
  </si>
  <si>
    <t>1888191321</t>
  </si>
  <si>
    <t>02 - Část EE</t>
  </si>
  <si>
    <t>PS02.1 - Elektromontáže</t>
  </si>
  <si>
    <t>OST - Ostatní</t>
  </si>
  <si>
    <t>OST</t>
  </si>
  <si>
    <t>Ostatní</t>
  </si>
  <si>
    <t>7494153010</t>
  </si>
  <si>
    <t>Montáž prázdných plastových kabelových skříní min. IP 44, výšky do 800 mm, hloubky do 320 mm kompaktní pilíř š do 530 mm</t>
  </si>
  <si>
    <t>262144</t>
  </si>
  <si>
    <t>Poznámka k položce:_x000D_
Poznámka k položce:</t>
  </si>
  <si>
    <t>7493601300</t>
  </si>
  <si>
    <t>Kabelové a zásuvkové skříně, elektroměrové rozvaděče Prázdné skříně a pilíře Skříň plastová kompaktní pilíř včetně základu, IP44, šířka do 600 mm, výška do 1.000 mm, hloubka do 400 mm, PUR lak</t>
  </si>
  <si>
    <t>7494152025</t>
  </si>
  <si>
    <t>Montáž prázdných rozvodnic plastových nebo oceloplechových min. IP 55, třída izolace II, rozměru š 800-1 250 mm, v 500-1 500 mm</t>
  </si>
  <si>
    <t>7494000526</t>
  </si>
  <si>
    <t>Rozvodnicové a rozváděčové skříně Distri Rozvodnicové skříně DistriSet Zapuštěné (IP30) pro zapuštěnou montáž, jednokřídlé dveře, neprůhledné dveře, vnitřní V x Š 1150 x 510, počet řad 7, rozteč 150 mm, počet modulů v řadě 24, krytí IP43</t>
  </si>
  <si>
    <t>7493156012</t>
  </si>
  <si>
    <t>Montáž rozvaděče pro napájení osvětlení železničních prostranství přes 8 kusů 3-f vývodů</t>
  </si>
  <si>
    <t>Poznámka k položce:_x000D_
Poznámka k položce: Rozváděč - (dotykový display)</t>
  </si>
  <si>
    <t>7496751010</t>
  </si>
  <si>
    <t>Naprogramování, oživení a odzkoušení dotykového ovládacího panelu pro DŘT a SKŘ do celkového počtu 5 přepínatelných zobrazení ovládací plochy</t>
  </si>
  <si>
    <t>7493102280</t>
  </si>
  <si>
    <t>Venkovní osvětlení Rozvaděče pro napájení veřejného osvětlení do 6ks 3-f větví</t>
  </si>
  <si>
    <t>Poznámka k položce:_x000D_
Poznámka k položce: Rozváděč  - (dotykový display)</t>
  </si>
  <si>
    <t>7494758010</t>
  </si>
  <si>
    <t>Montáž ostatních zařízení rozvaděčů nn přístrojový rošt</t>
  </si>
  <si>
    <t>7494010568</t>
  </si>
  <si>
    <t>Přístroje pro spínání a ovládání Svornice a pomocný materiál Ostatní Přístrojový rošt do rozvaděče nn</t>
  </si>
  <si>
    <t>7494551024</t>
  </si>
  <si>
    <t>Montáž vačkových silových spínačů - vypínačů třípólových nebo čtyřpólových do 160 A - vypínač 0-1</t>
  </si>
  <si>
    <t>7494004530</t>
  </si>
  <si>
    <t>Modulární přístroje Ostatní přístroje -modulární přístroje Vypínače In 125 A, Ue AC 250/440 V, 3pól</t>
  </si>
  <si>
    <t>7494453035</t>
  </si>
  <si>
    <t>Montáž pojistkových odpínačů pro válcové pojistky včetně montáže pojistek do 125 A třípólový</t>
  </si>
  <si>
    <t>7494007640</t>
  </si>
  <si>
    <t>Pojistkové systémy Odpínače, odpojovače a držáky válcových pojistkových vložek Pojistkové odpínače Ie 63 A, Ue AC 690 V/DC 440 V, pro válcové pojistkové vložky 14x51, 3pól. ovládání, bez signalizace, náhrada za např.  OPVA14-3</t>
  </si>
  <si>
    <t>7494007656</t>
  </si>
  <si>
    <t>Pojistkové systémy Odpínače, odpojovače a držáky válcových pojistkových vložek Pojistkové odpínače Ie 125 A, Ue AC 690 V/DC 440 V, pro válcové pojistkové vložky 22x58, 3pól. provedení, bez signalizace, náhrada za např.  OPVA22-3</t>
  </si>
  <si>
    <t>7494008686</t>
  </si>
  <si>
    <t>Pojistkové systémy Pojistkové vložky pro jištění polovodičů Válcové pojistkové vložky In 80A, Un AC 690 V / DC 250 V, velikost 22×58, gR - charakteristika pro jištění polovodičů, Cd/Pb free</t>
  </si>
  <si>
    <t>7494008672</t>
  </si>
  <si>
    <t>Pojistkové systémy Pojistkové vložky pro jištění polovodičů Válcové pojistkové vložky In 50A, Un AC 690 V / DC 250 V, velikost 14×51, gR - charakteristika pro jištění polovodičů, Cd/Pb free</t>
  </si>
  <si>
    <t>7494453010</t>
  </si>
  <si>
    <t>Montáž pojistkových odpínačů pro válcové pojistky včetně montáže pojistek do 63 A jednopólový nebo 1+N pólový</t>
  </si>
  <si>
    <t>7494007614</t>
  </si>
  <si>
    <t>Pojistkové systémy Odpínače, odpojovače a držáky válcových pojistkových vložek Pojistkové odpínače Ie 32 A, Ue AC 690 V/DC 440 V, pro válcové pojistkové vložky 10x38, 1pól. provedení, bez signalizace, náhrada za např.  OPVA10-1</t>
  </si>
  <si>
    <t>7494008644</t>
  </si>
  <si>
    <t>Pojistkové systémy Pojistkové vložky pro jištění polovodičů Válcové pojistkové vložky In 6A, Un AC 690 V / DC 440 V, velikost 10×38, gR - charakteristika pro jištění polovodičů, Cd/Pb free</t>
  </si>
  <si>
    <t>7494752010</t>
  </si>
  <si>
    <t>Montáž svodičů přepětí pro sítě nn - typ 1+2 (třída B+C) pro třífázové sítě</t>
  </si>
  <si>
    <t>7494004104</t>
  </si>
  <si>
    <t>Modulární přístroje Přepěťové ochrany Kombinované svodiče bleskových proudů a přepětí typ 1+2, Iimp 12,5 kA, Uc AC 335 V, výměnné moduly, se signalizací, varistor, 3pól</t>
  </si>
  <si>
    <t>7592305020</t>
  </si>
  <si>
    <t>Montáž transformátoru síťového do 500 VA</t>
  </si>
  <si>
    <t>7494004652</t>
  </si>
  <si>
    <t>Modulární přístroje Ostatní přístroje -modulární přístroje Elektrické zdroje výkon 10 VA, Upri AC 230 V, Usec AC/DC 24 V, ochrana PTC odporem, šířka 3 moduly</t>
  </si>
  <si>
    <t>7494658012</t>
  </si>
  <si>
    <t>Montáž elektroměrů trojfázových</t>
  </si>
  <si>
    <t>Poznámka k položce:_x000D_
Poznámka k položce: Montáž elektroměrů a GSM comunikátoru</t>
  </si>
  <si>
    <t>7494010346</t>
  </si>
  <si>
    <t>Přístroje pro spínání a ovládání Měřící přístroje, elektroměry Elektroměry ED310.DR.14Z302-00, 3 x 230/400 V, 0,2-63 A</t>
  </si>
  <si>
    <t>7592500020</t>
  </si>
  <si>
    <t>Diagnostická zařízení Přenosové B-GSM T</t>
  </si>
  <si>
    <t>Poznámka k položce:_x000D_
Poznámka k položce: GSM comunikátor</t>
  </si>
  <si>
    <t>7494653055</t>
  </si>
  <si>
    <t>Montáž příslušenství modulu DOOS (řídící jednotky pro osvětlení)</t>
  </si>
  <si>
    <t>7493102670</t>
  </si>
  <si>
    <t>Venkovní osvětlení Řídící systém silnoproudu Modul DOOS 8 (řídícím jednotka pro 8 okruhů osvětlení)</t>
  </si>
  <si>
    <t>7494351032</t>
  </si>
  <si>
    <t>Montáž jističů (do 10 kA) třípólových přes 20 do 63 A</t>
  </si>
  <si>
    <t>7494003388</t>
  </si>
  <si>
    <t>Modulární přístroje Jističe do 80 A; 10 kA 3-pólové In 20 A, Ue AC 230/400 V / DC 216 V, charakteristika B, 3pól, Icn 10 kA</t>
  </si>
  <si>
    <t>7494003394</t>
  </si>
  <si>
    <t>Modulární přístroje Jističe do 80 A; 10 kA 3-pólové In 40 A, Ue AC 230/400 V / DC 216 V, charakteristika B, 3pól, Icn 10 kA</t>
  </si>
  <si>
    <t>7494003428</t>
  </si>
  <si>
    <t>Modulární přístroje Jističe do 80 A; 10 kA 3-pólové In 32 A, Ue AC 230/400 V / DC 216 V, charakteristika C, 3pól, Icn 10 kA</t>
  </si>
  <si>
    <t>7494003422</t>
  </si>
  <si>
    <t>Modulární přístroje Jističe do 80 A; 10 kA 3-pólové In 16 A, Ue AC 230/400 V / DC 216 V, charakteristika C, 3pól, Icn 10 kA</t>
  </si>
  <si>
    <t>7494003392</t>
  </si>
  <si>
    <t>Modulární přístroje Jističe do 80 A; 10 kA 3-pólové In 32 A, Ue AC 230/400 V / DC 216 V, charakteristika B, 3pól, Icn 10 kA</t>
  </si>
  <si>
    <t>7494003386</t>
  </si>
  <si>
    <t>Modulární přístroje Jističe do 80 A; 10 kA 3-pólové In 16 A, Ue AC 230/400 V / DC 216 V, charakteristika B, 3pól, Icn 10 kA</t>
  </si>
  <si>
    <t>7494351010</t>
  </si>
  <si>
    <t>Montáž jističů (do 10 kA) jednopólových do 20 A</t>
  </si>
  <si>
    <t>7494003160</t>
  </si>
  <si>
    <t>Modulární přístroje Jističe do 80 A; 10 kA 1-pólové In 10 A, Ue AC 230 V / DC 72 V, charakteristika C, 1pól, Icn 10 kA</t>
  </si>
  <si>
    <t>7494003122</t>
  </si>
  <si>
    <t>Modulární přístroje Jističe do 80 A; 10 kA 1-pólové In 6 A, Ue AC 230 V / DC 72 V, charakteristika B, 1pól, Icn 10 kA</t>
  </si>
  <si>
    <t>7494003156</t>
  </si>
  <si>
    <t>Modulární přístroje Jističe do 80 A; 10 kA 1-pólové In 6 A, Ue AC 230 V / DC 72 V, charakteristika C, 1pól, Icn 10 kA</t>
  </si>
  <si>
    <t>7494003124</t>
  </si>
  <si>
    <t>Modulární přístroje Jističe do 80 A; 10 kA 1-pólové In 10 A, Ue AC 230 V / DC 72 V, charakteristika B, 1pól, Icn 10 kA</t>
  </si>
  <si>
    <t>7494003128</t>
  </si>
  <si>
    <t>Modulární přístroje Jističe do 80 A; 10 kA 1-pólové In 16 A, Ue AC 230 V / DC 72 V, charakteristika B, 1pól, Icn 10 kA</t>
  </si>
  <si>
    <t>7491254010</t>
  </si>
  <si>
    <t>Montáž zásuvek instalačních domovních 10/16 A, 250 V, IP20 bez přepěťové ochrany nebo se zabudovanou přepěťovou ochranou jednoduchých nebo dvojitých</t>
  </si>
  <si>
    <t>Poznámka k položce:_x000D_
Poznámka k položce: Zásuvka pro generátor 4 pól, samec, 400V, 32A. Zásuvka na DIN lištu 230V</t>
  </si>
  <si>
    <t>7491205700</t>
  </si>
  <si>
    <t>Elektroinstalační materiál Zásuvky instalační Zásuvka3 fázová 400V/32A montáž do rozváděče, 5 pólová</t>
  </si>
  <si>
    <t>Poznámka k položce:_x000D_
Poznámka k položce: Zásuvka pro generátor 4 pól, samec, 400V, 32A</t>
  </si>
  <si>
    <t>7494004658</t>
  </si>
  <si>
    <t>Modulární přístroje Ostatní přístroje -modulární přístroje Soklové zásuvky In 16 A, Ue AC 230 V, s ochranným kolíkem, přívod zespodu, přívod seshora, šířka 2,5 modulu</t>
  </si>
  <si>
    <t>Poznámka k položce:_x000D_
Poznámka k položce: Zásuvka na DIN lištu 230V</t>
  </si>
  <si>
    <t>7494556010</t>
  </si>
  <si>
    <t>Montáž vzduchových stykačů do 100 A</t>
  </si>
  <si>
    <t>7494004254</t>
  </si>
  <si>
    <t>Modulární přístroje Spínací přístroje Instalační stykače AC s manuálním ovládáním Ith 25 A, Uc AC 230 V, 4x zapínací kontakt, s manuálním ovládáním, AC-3: 8,5A</t>
  </si>
  <si>
    <t>7494450510</t>
  </si>
  <si>
    <t>Montáž proudových chráničů dvoupólových do 40 A (10 kA)</t>
  </si>
  <si>
    <t>7494003806</t>
  </si>
  <si>
    <t>Modulární přístroje Proudové chrániče 10 kA typ AC 2-pólové In 25 A, Ue AC 230/400 V, Idn 30 mA, 2pól, Inc 10 kA, typ AC</t>
  </si>
  <si>
    <t>7494559010</t>
  </si>
  <si>
    <t>Montáž relé modulárního</t>
  </si>
  <si>
    <t>Poznámka k položce:_x000D_
Poznámka k položce: montáž proudové relé ,termostat  a topení rozvaděčové PTC 50W</t>
  </si>
  <si>
    <t>7494004720</t>
  </si>
  <si>
    <t>Modulární přístroje Ostatní přístroje -modulární přístroje Ostatní relé Relé pro kontrolu proudu 0,1-10A AC/DC, 24V DC / 24 - 230V AC</t>
  </si>
  <si>
    <t>7491206770</t>
  </si>
  <si>
    <t>Elektroinstalační materiál Elektrické přímotopy Termostat, 0...60°C, rozpínací k. pro topení</t>
  </si>
  <si>
    <t>7494004654</t>
  </si>
  <si>
    <t>Modulární přístroje Ostatní přístroje -modulární přístroje Elektrické zdroje výkon 10 VA, Upri AC 230 V, Usec AC 24 V, DC 1,2 - 24 V, ochrana PTC odporem, s regulací, šířka 3 moduly</t>
  </si>
  <si>
    <t>Poznámka k položce:_x000D_
Poznámka k položce: Topení rozvaděčové PTC 50W</t>
  </si>
  <si>
    <t>7494450520</t>
  </si>
  <si>
    <t>Montáž proudových chráničů dvoupólových s nadproudovou ochranou (10 kA)</t>
  </si>
  <si>
    <t>7494003978</t>
  </si>
  <si>
    <t>Modulární přístroje Proudové chrániče Proudové chrániče s nadproudovou ochranou 6kA typ AC In 16 A, Ue AC 230 V, charakteristika C, Idn 30 mA, 1+N-pól, Icn 6 kA, typ AC</t>
  </si>
  <si>
    <t>7494456512</t>
  </si>
  <si>
    <t>Montáž řadových pojistkových odpínačů pro nožové pojistky do 160 A třípólové velikosti 00, 000</t>
  </si>
  <si>
    <t>Poznámka k položce:_x000D_
Poznámka k položce: Montáž řadových odpínačů a CU přípojnic</t>
  </si>
  <si>
    <t>7494007748</t>
  </si>
  <si>
    <t>Pojistkové systémy Řadové pojistkové odpínače Řadové pojistkové odpínače Varius velikosti 00 do 160 A Ie 160 A (250 A/ZP000), Ue 690 V, 3pól. provedení, M8 - inbus šrouby přiloženy</t>
  </si>
  <si>
    <t>7494007700</t>
  </si>
  <si>
    <t>Pojistkové systémy Řadové pojistkové odpínače Řadové pojistkové odpínače velikosti 000 do 160 A Ie 160 A (240 A/ZP000), Ue 690 V, 3pól. provedení, třmenové svorky 1,5-50 mm2</t>
  </si>
  <si>
    <t>7494007714</t>
  </si>
  <si>
    <t>Pojistkové systémy Řadové pojistkové odpínače Příslušenství s přímým praporcem, průřez Cu/Al 35-95 mm2, sada 3 ks, pro např.  FH000-3./T</t>
  </si>
  <si>
    <t>Poznámka k položce:_x000D_
Poznámka k položce: CU přípojnece řadové odpínače</t>
  </si>
  <si>
    <t>7494007730</t>
  </si>
  <si>
    <t>Pojistkové systémy Řadové pojistkové odpínače Příslušenství rozteč 60 mm, tloušťka přípojnic 5-12 mm, pro např.  FH000</t>
  </si>
  <si>
    <t>7494007776</t>
  </si>
  <si>
    <t>Pojistkové systémy Řadové pojistkové odpínače Příslušenství rozteč 60 mm, tloušťka přípojnic 5-12 mm, pro např.  FH00</t>
  </si>
  <si>
    <t>7494452020</t>
  </si>
  <si>
    <t>Montáž pojistek nn do 125 A</t>
  </si>
  <si>
    <t>7494008394</t>
  </si>
  <si>
    <t>Pojistkové systémy Výkonové pojistkové vložky Pojistkové vložky Nožové pojistkové vložky, velikost 00 In 125A, Un AC 500 V / DC 250 V, velikost 00, gG - charakteristika pro všeobecné použití, Cd/Pb free</t>
  </si>
  <si>
    <t>7494008352</t>
  </si>
  <si>
    <t>Pojistkové systémy Výkonové pojistkové vložky Pojistkové vložky Nožové pojistkové vložky, velikost 000 In 25A, Un AC 500 V / DC 250 V, velikost 000, gG - charakteristika pro všeobecné použití, Cd/Pb free</t>
  </si>
  <si>
    <t>7494008360</t>
  </si>
  <si>
    <t>Pojistkové systémy Výkonové pojistkové vložky Pojistkové vložky Nožové pojistkové vložky, velikost 000 In 50A, Un AC 500 V / DC 250 V, velikost 000, gG - charakteristika pro všeobecné použití, Cd/Pb free</t>
  </si>
  <si>
    <t>7494008366</t>
  </si>
  <si>
    <t>Pojistkové systémy Výkonové pojistkové vložky Pojistkové vložky Nožové pojistkové vložky, velikost 000 In 100A, Un AC 500 V / DC 250 V, velikost 000, gG - charakteristika pro všeobecné použití, Cd/Pb free</t>
  </si>
  <si>
    <t>7492551010</t>
  </si>
  <si>
    <t>Montáž vodičů jednožílových Cu do 16 mm2</t>
  </si>
  <si>
    <t>Poznámka k položce:_x000D_
Poznámka k položce: Vydrátování rozváděče</t>
  </si>
  <si>
    <t>7492500800</t>
  </si>
  <si>
    <t>Kabely, vodiče, šňůry Cu - nn Vodič jednožílový Cu, plastová izolace H07V-K 10 černý (CYA)</t>
  </si>
  <si>
    <t>7492500820</t>
  </si>
  <si>
    <t>Kabely, vodiče, šňůry Cu - nn Vodič jednožílový Cu, plastová izolace H07V-K 10 sv.modrý (CYA)</t>
  </si>
  <si>
    <t>7492500840</t>
  </si>
  <si>
    <t>Kabely, vodiče, šňůry Cu - nn Vodič jednožílový Cu, plastová izolace H07V-K 10 zž (CYA)</t>
  </si>
  <si>
    <t>7492500900</t>
  </si>
  <si>
    <t>Kabely, vodiče, šňůry Cu - nn Vodič jednožílový Cu, plastová izolace H07V-K 1,5 černý (CYA)</t>
  </si>
  <si>
    <t>7492500940</t>
  </si>
  <si>
    <t>Kabely, vodiče, šňůry Cu - nn Vodič jednožílový Cu, plastová izolace H07V-K 1,5 sv.modrý (CYA)</t>
  </si>
  <si>
    <t>7492501050</t>
  </si>
  <si>
    <t>Kabely, vodiče, šňůry Cu - nn Vodič jednožílový Cu, plastová izolace H07V-K 2,5 černý (CYA)</t>
  </si>
  <si>
    <t>7492500340</t>
  </si>
  <si>
    <t>Kabely, vodiče, šňůry Cu - nn Vodič jednožílový Cu, plastová izolace H07V-U 6 černý (CY)</t>
  </si>
  <si>
    <t>7494756010</t>
  </si>
  <si>
    <t>Montáž svornic řadových nn včetně upevnění a štítku pro Cu/Al vodiče do 2,5 mm2</t>
  </si>
  <si>
    <t>7494010376</t>
  </si>
  <si>
    <t>Přístroje pro spínání a ovládání Svornice a pomocný materiál Svornice Svorka RSA  2,5 A řadová šedá</t>
  </si>
  <si>
    <t>7494756014</t>
  </si>
  <si>
    <t>Montáž svornic řadových nn včetně upevnění a štítku pro Cu/Al vodiče do 6 mm2</t>
  </si>
  <si>
    <t>7494010392</t>
  </si>
  <si>
    <t>Přístroje pro spínání a ovládání Svornice a pomocný materiál Svornice Svorka RSA  4 A(RSA 4) řadová šedá</t>
  </si>
  <si>
    <t>7494010394</t>
  </si>
  <si>
    <t>Přístroje pro spínání a ovládání Svornice a pomocný materiál Svornice Svorka RSA  6 A řadová</t>
  </si>
  <si>
    <t>7494756016</t>
  </si>
  <si>
    <t>Montáž svornic řadových nn včetně upevnění a štítku pro Cu/Al vodiče do 16 mm2</t>
  </si>
  <si>
    <t>7494010418</t>
  </si>
  <si>
    <t>Přístroje pro spínání a ovládání Svornice a pomocný materiál Svornice Svorka RSA 10 A řadová šedá</t>
  </si>
  <si>
    <t>7494010430</t>
  </si>
  <si>
    <t>Přístroje pro spínání a ovládání Svornice a pomocný materiál Svornice Svorka RSA 16 A řadová šedá</t>
  </si>
  <si>
    <t>7493171012</t>
  </si>
  <si>
    <t>Demontáž osvětlovacích stožárů výšky přes 6 do 14 m</t>
  </si>
  <si>
    <t>7493173010</t>
  </si>
  <si>
    <t>Demontáž elektrovýzbroje osvětlovacích stožárů do výšky 14 m</t>
  </si>
  <si>
    <t>7493151512</t>
  </si>
  <si>
    <t>Montáž osvětlovací věže v kolejišti trubkové výšky přes 25 do 40 m</t>
  </si>
  <si>
    <t>7493100280</t>
  </si>
  <si>
    <t>Venkovní osvětlení Osvětlovací věže Stožár OST20</t>
  </si>
  <si>
    <t>7493151010</t>
  </si>
  <si>
    <t>Montáž osvětlovacích stožárů včetně výstroje sklopných výšky do 12 m</t>
  </si>
  <si>
    <t>7493100060</t>
  </si>
  <si>
    <t>Venkovní osvětlení Osvětlovací stožáry sklopné výšky od 10 do 12 m, žárově zinkovaný, vč. výstroje, stožár nesmí mít dvířka (z důvodu neoprávněného vstupu)</t>
  </si>
  <si>
    <t>Poznámka k položce:_x000D_
Poznámka k položce: přístup ke svorkovnici bude možný až po sklopení stožáru, kdy se dolní část plně otevře a umožní snadný přístup ke svorkovnicím.</t>
  </si>
  <si>
    <t>7493100010</t>
  </si>
  <si>
    <t>Venkovní osvětlení Osvětlovací stožáry sklopné výšky do 6 m, žárově zinkovaný, vč. výstroje, stožár nesmí mít dvířka (z důvodu neoprávněného vstupu)</t>
  </si>
  <si>
    <t>7493152530</t>
  </si>
  <si>
    <t>Montáž svítidla pro železnici na sklopný stožár</t>
  </si>
  <si>
    <t>7493100670</t>
  </si>
  <si>
    <t>Venkovní osvětlení Svítidla pro železnici LED svítidlo o příkonu 56 - 100 W určené pro osvětlení venkovních prostor veřejnosti přístupných (nástupiště, přechody kolejiště) na ŽDC.</t>
  </si>
  <si>
    <t>Poznámka k položce:_x000D_
Poznámka k položce: Svítidlo opatřeno difuzorem z plochého tvrzeného skla s minimální pevností IK 6 a vyšší; teplotní ochrana svítidla (LED modulu i předřadníku); chlazení zajištěno pasivními chladiči;  tělo (horní, dolní kryt, příruba….) svítidlo vyrobené z tepelně vodivého materiálu z důvodu pasivního chlazení, el. předřadník musí zajišťovat konstantní světelný tok po celou dobu životnosti modulu LED. Svítidlo určeno pro osvětlení otevřených nástupišť.</t>
  </si>
  <si>
    <t>7493154020</t>
  </si>
  <si>
    <t>Montáž venkovních svítidel na strop nebo stěnu zářivkových</t>
  </si>
  <si>
    <t>Poznámka k položce:_x000D_
Poznámka k položce: LED svítidla</t>
  </si>
  <si>
    <t>7493101970</t>
  </si>
  <si>
    <t>Venkovní osvětlení Svítidla pro montáž na strop nebo stěnu ANTIVANDAL, 2x55W/2G11, třída el. izolace II.</t>
  </si>
  <si>
    <t>7493152535</t>
  </si>
  <si>
    <t>Montáž svítidla pro železnici na osvětlovací věž</t>
  </si>
  <si>
    <t>7493100702</t>
  </si>
  <si>
    <t>Venkovní osvětlení Svítidla pro železnici LED svítidlo o příkonu 601 - 800 W určené pro osvětlení venkovních prostor veřejnosti přístupných i nepřístupných (osvětlovací věže, přechody kolejiště) na ŽDC</t>
  </si>
  <si>
    <t>7493152015</t>
  </si>
  <si>
    <t>Montáž ocelových výložníků pro osvětlovací stožáry na sloup nebo stěnu výšky do 6 m dvouramenných</t>
  </si>
  <si>
    <t>7493100460</t>
  </si>
  <si>
    <t>Venkovní osvětlení Výložníky pro osvětlovací stožáry Dvouramenný</t>
  </si>
  <si>
    <t>7494656060</t>
  </si>
  <si>
    <t>Montáž ostatních měřících přístrojů čidlo s fotoodporem ke spínacím hodinám</t>
  </si>
  <si>
    <t>7494010262</t>
  </si>
  <si>
    <t>Přístroje pro spínání a ovládání Měřící přístroje, elektroměry Ostatní měřící přístroje Čidlo s fotoodporem ke spínacím hodinám</t>
  </si>
  <si>
    <t>7492471010</t>
  </si>
  <si>
    <t>Demontáže kabelových vedení nn</t>
  </si>
  <si>
    <t>7493174010</t>
  </si>
  <si>
    <t>Demontáž svítidel nástěnných, stropních nebo závěsných</t>
  </si>
  <si>
    <t>7491251010</t>
  </si>
  <si>
    <t>Montáž lišt elektroinstalačních, kabelových žlabů z PVC-U jednokomorových zaklapávacích rozměru 40/40 mm</t>
  </si>
  <si>
    <t>7491200120</t>
  </si>
  <si>
    <t>Elektroinstalační materiál Elektroinstalační lišty a kabelové žlaby Lišta LHD 20x20 vkládací bílá 3m</t>
  </si>
  <si>
    <t>7492553010</t>
  </si>
  <si>
    <t>Montáž kabelů 2- a 3-žílových Cu do 16 mm2</t>
  </si>
  <si>
    <t>7492553012</t>
  </si>
  <si>
    <t>Montáž kabelů 2- a 3-žílových Cu do 35 mm2</t>
  </si>
  <si>
    <t>7491251025</t>
  </si>
  <si>
    <t>Montáž lišt elektroinstalačních, kabelových žlabů z PVC-U jednokomorových zaklapávacích rozměru 100/100 - 100/150 mm</t>
  </si>
  <si>
    <t>7491200730</t>
  </si>
  <si>
    <t>Elektroinstalační materiál Elektroinstalační lišty a kabelové žlaby Lišta LE 80x20,5 vkládací bílá 2m</t>
  </si>
  <si>
    <t>7492501770</t>
  </si>
  <si>
    <t>Kabely, vodiče, šňůry Cu - nn Kabel silový 2 a 3-žílový Cu, plastová izolace CYKY 3J2,5  (3Cx 2,5)</t>
  </si>
  <si>
    <t>7492501901</t>
  </si>
  <si>
    <t>Kabely, vodiče, šňůry Cu - nn Kabel silový 4 a 5-žílový Cu, plastová izolace CYKY 4J35 (4Bx35)</t>
  </si>
  <si>
    <t>7492502030</t>
  </si>
  <si>
    <t>Kabely, vodiče, šňůry Cu - nn Kabel silový 4 a 5-žílový Cu, plastová izolace CYKY 5J6 (5Cx6)</t>
  </si>
  <si>
    <t>7492501870</t>
  </si>
  <si>
    <t>Kabely, vodiče, šňůry Cu - nn Kabel silový 4 a 5-žílový Cu, plastová izolace CYKY 4J10 (4Bx10)</t>
  </si>
  <si>
    <t>7492502140</t>
  </si>
  <si>
    <t>Kabely, vodiče, šňůry Cu - nn Kabel silový více-žílový Cu, plastová izolace CYKY 12J1,5 (12Cx1,5)</t>
  </si>
  <si>
    <t>7491652010</t>
  </si>
  <si>
    <t>Montáž vnějšího uzemnění uzemňovacích vodičů v zemi z pozinkované oceli (FeZn) do 120 mm2</t>
  </si>
  <si>
    <t>7491600200</t>
  </si>
  <si>
    <t>Uzemnění Vnější Pásek pozink. FeZn 30x4</t>
  </si>
  <si>
    <t>7491600190</t>
  </si>
  <si>
    <t>Uzemnění Vnější Uzemňovací vedení v zemi, kruhovým vodičem FeZn do D=10 mm</t>
  </si>
  <si>
    <t>7491654010</t>
  </si>
  <si>
    <t>Montáž svorek spojovacích se 2 šrouby (typ SS, SO, SR03, aj.)</t>
  </si>
  <si>
    <t>7491601450</t>
  </si>
  <si>
    <t>Uzemnění Hromosvodné vedení Svorka SR 2b</t>
  </si>
  <si>
    <t>7491652040</t>
  </si>
  <si>
    <t>Montáž vnějšího uzemnění zemnící tyče z pozinkované oceli (FeZn), délky do 2 m</t>
  </si>
  <si>
    <t>7491600240</t>
  </si>
  <si>
    <t>Uzemnění Vnější Tyč ZT 1,0t Tprofil zemnící</t>
  </si>
  <si>
    <t>7497155010</t>
  </si>
  <si>
    <t>Montáž ochranné sítě nebo zábrany na podstavci pro trakční vedení včetně montáže betonových patek</t>
  </si>
  <si>
    <t>7493300760</t>
  </si>
  <si>
    <t>Elektrický ohřev výhybek (EOV) Příslušenství Klec ochranná</t>
  </si>
  <si>
    <t>7497351780</t>
  </si>
  <si>
    <t>Číslování stožárů a pohonů odpojovačů 1 - 3 znaky</t>
  </si>
  <si>
    <t>7498151020</t>
  </si>
  <si>
    <t>Provedení technické prohlídky a zkoušky na silnoproudém zařízení, zařízení TV, zařízení NS, transformoven, EPZ pro opravné práce pro objem investičních nákladů přes 500 000 do 1 000 000 Kč</t>
  </si>
  <si>
    <t>7498151025</t>
  </si>
  <si>
    <t>Provedení technické prohlídky a zkoušky na silnoproudém zařízení, zařízení TV, zařízení NS, transformoven, EPZ příplatek za každých dalších i započatých 500 000 Kč přes 1 000 000 Kč</t>
  </si>
  <si>
    <t>7498351010</t>
  </si>
  <si>
    <t>Vydání průkazu způsobilosti pro funkční celek, provizorní stav</t>
  </si>
  <si>
    <t>258</t>
  </si>
  <si>
    <t>7498457010</t>
  </si>
  <si>
    <t>Měření intenzity osvětlení instalovaného v rozsahu 1 000 m2 zjišťované plochy</t>
  </si>
  <si>
    <t>260</t>
  </si>
  <si>
    <t>SO02.2 - Zemní práce</t>
  </si>
  <si>
    <t>460030183</t>
  </si>
  <si>
    <t>Řezání podkladu nebo krytu betonového hloubky do 20 cm</t>
  </si>
  <si>
    <t>460150063</t>
  </si>
  <si>
    <t>Hloubení kabelových zapažených i nezapažených rýh ručně š 40 cm, hl 80 cm, v hornině tř 3</t>
  </si>
  <si>
    <t>141721252</t>
  </si>
  <si>
    <t>Řízený zemní protlak délky do 100 m hloubky do 6 m s protlačením potrubí vnějšího průměru vrtu do 110 mm v hornině tř 1 až 4</t>
  </si>
  <si>
    <t>460050704</t>
  </si>
  <si>
    <t>Hloubení nezapažených jam pro stožáry veřejného osvětlení ručně v hornině tř 4</t>
  </si>
  <si>
    <t>131151100</t>
  </si>
  <si>
    <t>Hloubení jam nezapažených v hornině třídy těžitelnosti I, skupiny 1 a 2 objem do 20 m3 strojně</t>
  </si>
  <si>
    <t>220182021</t>
  </si>
  <si>
    <t>Uložení HDPE trubky do výkopu včetně fixace</t>
  </si>
  <si>
    <t>34571355</t>
  </si>
  <si>
    <t>trubka elektroinstalační ohebná dvouplášťová korugovaná D 94/110 mm, HDPE+LDPE</t>
  </si>
  <si>
    <t>460490014</t>
  </si>
  <si>
    <t>Krytí kabelů výstražnou fólií šířky 40 cm</t>
  </si>
  <si>
    <t>460080033</t>
  </si>
  <si>
    <t>Základové konstrukce ze ŽB tř. C 16/20</t>
  </si>
  <si>
    <t>58932571</t>
  </si>
  <si>
    <t>beton C 16/20 X0,XC1 kamenivo frakce 0/16</t>
  </si>
  <si>
    <t>460560063</t>
  </si>
  <si>
    <t>Zásyp rýh ručně šířky 40 cm, hloubky 80 cm, z horniny třídy 3</t>
  </si>
  <si>
    <t>460030039</t>
  </si>
  <si>
    <t>Rozebrání dlažeb ručně z dlaždic zámkových do písku spáry nezalité</t>
  </si>
  <si>
    <t>460650173</t>
  </si>
  <si>
    <t>Očištění kostek kamenných mozaikových z rozebraných dlažeb</t>
  </si>
  <si>
    <t>460650923</t>
  </si>
  <si>
    <t>Kladení dlažby po překopech z kostek mozaikových do lože z kameniva těženého</t>
  </si>
  <si>
    <t>572251211</t>
  </si>
  <si>
    <t>Vyspravení výtluků litým asfaltem MA (LA) tl do 30 mm s vtlač kamenivem při ploše do 10% na 1 km</t>
  </si>
  <si>
    <t>11162100</t>
  </si>
  <si>
    <t>asfalt silniční obyčejný</t>
  </si>
  <si>
    <t>460680185</t>
  </si>
  <si>
    <t>Vybourání otvorů ve zdivu cihelném plochy do 0,25 m2, tloušťky do 75 cm</t>
  </si>
  <si>
    <t>460270245</t>
  </si>
  <si>
    <t>Zazdívka otvorů cihlami pálenými plochy do 0,09 m2 a tloušťky do 75 cm</t>
  </si>
  <si>
    <t>460080112</t>
  </si>
  <si>
    <t>Bourání základu betonového se záhozem jámy sypaninou</t>
  </si>
  <si>
    <t>59071004</t>
  </si>
  <si>
    <t>pěna pistolová PUR izolační jednosložková</t>
  </si>
  <si>
    <t>litr</t>
  </si>
  <si>
    <t>460620014</t>
  </si>
  <si>
    <t>Provizorní úprava terénu se zhutněním, v hornině tř 4</t>
  </si>
  <si>
    <t>460600061</t>
  </si>
  <si>
    <t>Odvoz suti a vybouraných hmot do 1 km</t>
  </si>
  <si>
    <t>997013601</t>
  </si>
  <si>
    <t>Poplatek za uložení na skládce (skládkovné) stavebního odpadu betonového kód odpadu 17 01 01</t>
  </si>
  <si>
    <t>997013645</t>
  </si>
  <si>
    <t>Poplatek za uložení na skládce (skládkovné) odpadu asfaltového bez dehtu kód odpadu 17 03 02</t>
  </si>
  <si>
    <t>VON - Vedlejší ostatní náklady</t>
  </si>
  <si>
    <t>010001000</t>
  </si>
  <si>
    <t>Průzkumné, geodetické a projektové práce</t>
  </si>
  <si>
    <t>…</t>
  </si>
  <si>
    <t>012303000</t>
  </si>
  <si>
    <t>Geodetické práce po výstavbě</t>
  </si>
  <si>
    <t>Ks</t>
  </si>
  <si>
    <t>460010021</t>
  </si>
  <si>
    <t>Vytyčení trasy vedení podzemního v obvodu železniční stanice</t>
  </si>
  <si>
    <t>020001000</t>
  </si>
  <si>
    <t>Příprava staveniště</t>
  </si>
  <si>
    <t>030001000</t>
  </si>
  <si>
    <t>Zařízení staveniště</t>
  </si>
  <si>
    <t>013254000</t>
  </si>
  <si>
    <t>Dokumentace skutečného provedení stavby</t>
  </si>
  <si>
    <t>013002000</t>
  </si>
  <si>
    <t>Projektové práce</t>
  </si>
  <si>
    <t>ks</t>
  </si>
  <si>
    <t>070001000</t>
  </si>
  <si>
    <t>Provozní vlivy</t>
  </si>
  <si>
    <t>074002000</t>
  </si>
  <si>
    <t>Železniční a městský kolejový provoz</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</si>
</sst>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8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8"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8" fillId="0" borderId="3" xfId="0" applyFont="1" applyBorder="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36" fillId="0" borderId="0" xfId="0" applyFont="1" applyAlignment="1" applyProtection="1">
      <alignment vertical="center" wrapText="1"/>
    </xf>
    <xf numFmtId="167" fontId="19" fillId="2" borderId="22" xfId="0" applyNumberFormat="1" applyFont="1" applyFill="1" applyBorder="1" applyAlignment="1" applyProtection="1">
      <alignment vertical="center"/>
      <protection locked="0"/>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23" fillId="0" borderId="0" xfId="0" applyFont="1" applyAlignment="1" applyProtection="1">
      <alignment horizontal="left" vertical="center" wrapText="1"/>
    </xf>
    <xf numFmtId="0" fontId="27" fillId="0" borderId="0" xfId="0" applyFont="1" applyAlignment="1" applyProtection="1">
      <alignment horizontal="left" vertical="center" wrapText="1"/>
    </xf>
    <xf numFmtId="0" fontId="19"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1" fillId="0" borderId="0" xfId="0" applyNumberFormat="1" applyFont="1" applyAlignment="1" applyProtection="1">
      <alignment horizontal="righ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8" fillId="0" borderId="0" xfId="0" applyNumberFormat="1" applyFont="1" applyAlignment="1" applyProtection="1">
      <alignment horizontal="right" vertical="center"/>
    </xf>
    <xf numFmtId="0" fontId="8" fillId="0" borderId="0" xfId="0" applyFont="1" applyAlignment="1" applyProtection="1">
      <alignment vertical="center"/>
    </xf>
    <xf numFmtId="4" fontId="8" fillId="0" borderId="0" xfId="0" applyNumberFormat="1" applyFont="1" applyAlignment="1" applyProtection="1">
      <alignment vertical="center"/>
    </xf>
    <xf numFmtId="0" fontId="19" fillId="4" borderId="7" xfId="0" applyFont="1" applyFill="1" applyBorder="1" applyAlignment="1" applyProtection="1">
      <alignment horizontal="right" vertical="center"/>
    </xf>
    <xf numFmtId="4" fontId="24" fillId="0" borderId="0" xfId="0" applyNumberFormat="1" applyFont="1" applyAlignment="1" applyProtection="1">
      <alignment horizontal="right" vertical="center"/>
    </xf>
    <xf numFmtId="0" fontId="2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4" borderId="8" xfId="0" applyFont="1" applyFill="1" applyBorder="1" applyAlignment="1" applyProtection="1">
      <alignment horizontal="left" vertical="center"/>
    </xf>
    <xf numFmtId="4" fontId="24" fillId="0" borderId="0" xfId="0" applyNumberFormat="1"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4" fontId="21"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18" fillId="0" borderId="0" xfId="0" applyFont="1" applyAlignment="1">
      <alignment horizontal="left" vertical="center"/>
    </xf>
    <xf numFmtId="0" fontId="18"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11"/>
  <sheetViews>
    <sheetView showGridLines="0" tabSelected="1" workbookViewId="0"/>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3" t="s">
        <v>0</v>
      </c>
      <c r="AZ1" s="13" t="s">
        <v>1</v>
      </c>
      <c r="BA1" s="13" t="s">
        <v>2</v>
      </c>
      <c r="BB1" s="13" t="s">
        <v>3</v>
      </c>
      <c r="BT1" s="13" t="s">
        <v>4</v>
      </c>
      <c r="BU1" s="13" t="s">
        <v>4</v>
      </c>
      <c r="BV1" s="13" t="s">
        <v>5</v>
      </c>
    </row>
    <row r="2" spans="1:74" s="1" customFormat="1" ht="36.950000000000003" customHeight="1">
      <c r="AR2" s="249"/>
      <c r="AS2" s="249"/>
      <c r="AT2" s="249"/>
      <c r="AU2" s="249"/>
      <c r="AV2" s="249"/>
      <c r="AW2" s="249"/>
      <c r="AX2" s="249"/>
      <c r="AY2" s="249"/>
      <c r="AZ2" s="249"/>
      <c r="BA2" s="249"/>
      <c r="BB2" s="249"/>
      <c r="BC2" s="249"/>
      <c r="BD2" s="249"/>
      <c r="BE2" s="249"/>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33" t="s">
        <v>14</v>
      </c>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19"/>
      <c r="AQ5" s="19"/>
      <c r="AR5" s="17"/>
      <c r="BE5" s="230" t="s">
        <v>15</v>
      </c>
      <c r="BS5" s="14" t="s">
        <v>6</v>
      </c>
    </row>
    <row r="6" spans="1:74" s="1" customFormat="1" ht="36.950000000000003" customHeight="1">
      <c r="B6" s="18"/>
      <c r="C6" s="19"/>
      <c r="D6" s="25" t="s">
        <v>16</v>
      </c>
      <c r="E6" s="19"/>
      <c r="F6" s="19"/>
      <c r="G6" s="19"/>
      <c r="H6" s="19"/>
      <c r="I6" s="19"/>
      <c r="J6" s="19"/>
      <c r="K6" s="235" t="s">
        <v>17</v>
      </c>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19"/>
      <c r="AQ6" s="19"/>
      <c r="AR6" s="17"/>
      <c r="BE6" s="231"/>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31"/>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t="s">
        <v>23</v>
      </c>
      <c r="AO8" s="19"/>
      <c r="AP8" s="19"/>
      <c r="AQ8" s="19"/>
      <c r="AR8" s="17"/>
      <c r="BE8" s="231"/>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31"/>
      <c r="BS9" s="14" t="s">
        <v>6</v>
      </c>
    </row>
    <row r="10" spans="1:74" s="1" customFormat="1" ht="12" customHeight="1">
      <c r="B10" s="18"/>
      <c r="C10" s="19"/>
      <c r="D10" s="26"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25</v>
      </c>
      <c r="AL10" s="19"/>
      <c r="AM10" s="19"/>
      <c r="AN10" s="24" t="s">
        <v>1</v>
      </c>
      <c r="AO10" s="19"/>
      <c r="AP10" s="19"/>
      <c r="AQ10" s="19"/>
      <c r="AR10" s="17"/>
      <c r="BE10" s="231"/>
      <c r="BS10" s="14" t="s">
        <v>6</v>
      </c>
    </row>
    <row r="11" spans="1:74" s="1" customFormat="1" ht="18.399999999999999" customHeight="1">
      <c r="B11" s="18"/>
      <c r="C11" s="19"/>
      <c r="D11" s="19"/>
      <c r="E11" s="24" t="s">
        <v>21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26</v>
      </c>
      <c r="AL11" s="19"/>
      <c r="AM11" s="19"/>
      <c r="AN11" s="24" t="s">
        <v>1</v>
      </c>
      <c r="AO11" s="19"/>
      <c r="AP11" s="19"/>
      <c r="AQ11" s="19"/>
      <c r="AR11" s="17"/>
      <c r="BE11" s="231"/>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31"/>
      <c r="BS12" s="14" t="s">
        <v>6</v>
      </c>
    </row>
    <row r="13" spans="1:74" s="1" customFormat="1" ht="12" customHeight="1">
      <c r="B13" s="18"/>
      <c r="C13" s="19"/>
      <c r="D13" s="26" t="s">
        <v>27</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25</v>
      </c>
      <c r="AL13" s="19"/>
      <c r="AM13" s="19"/>
      <c r="AN13" s="28" t="s">
        <v>28</v>
      </c>
      <c r="AO13" s="19"/>
      <c r="AP13" s="19"/>
      <c r="AQ13" s="19"/>
      <c r="AR13" s="17"/>
      <c r="BE13" s="231"/>
      <c r="BS13" s="14" t="s">
        <v>6</v>
      </c>
    </row>
    <row r="14" spans="1:74" ht="12.75">
      <c r="B14" s="18"/>
      <c r="C14" s="19"/>
      <c r="D14" s="19"/>
      <c r="E14" s="236" t="s">
        <v>28</v>
      </c>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6" t="s">
        <v>26</v>
      </c>
      <c r="AL14" s="19"/>
      <c r="AM14" s="19"/>
      <c r="AN14" s="28" t="s">
        <v>28</v>
      </c>
      <c r="AO14" s="19"/>
      <c r="AP14" s="19"/>
      <c r="AQ14" s="19"/>
      <c r="AR14" s="17"/>
      <c r="BE14" s="231"/>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31"/>
      <c r="BS15" s="14" t="s">
        <v>4</v>
      </c>
    </row>
    <row r="16" spans="1:74" s="1" customFormat="1" ht="12" customHeight="1">
      <c r="B16" s="18"/>
      <c r="C16" s="19"/>
      <c r="D16" s="26" t="s">
        <v>29</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25</v>
      </c>
      <c r="AL16" s="19"/>
      <c r="AM16" s="19"/>
      <c r="AN16" s="24" t="s">
        <v>1</v>
      </c>
      <c r="AO16" s="19"/>
      <c r="AP16" s="19"/>
      <c r="AQ16" s="19"/>
      <c r="AR16" s="17"/>
      <c r="BE16" s="231"/>
      <c r="BS16" s="14" t="s">
        <v>4</v>
      </c>
    </row>
    <row r="17" spans="1:71" s="1" customFormat="1" ht="18.399999999999999" customHeight="1">
      <c r="B17" s="18"/>
      <c r="C17" s="19"/>
      <c r="D17" s="19"/>
      <c r="E17" s="24" t="s">
        <v>21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26</v>
      </c>
      <c r="AL17" s="19"/>
      <c r="AM17" s="19"/>
      <c r="AN17" s="24" t="s">
        <v>1</v>
      </c>
      <c r="AO17" s="19"/>
      <c r="AP17" s="19"/>
      <c r="AQ17" s="19"/>
      <c r="AR17" s="17"/>
      <c r="BE17" s="231"/>
      <c r="BS17" s="14" t="s">
        <v>30</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31"/>
      <c r="BS18" s="14" t="s">
        <v>6</v>
      </c>
    </row>
    <row r="19" spans="1:71" s="1" customFormat="1" ht="12" customHeight="1">
      <c r="B19" s="18"/>
      <c r="C19" s="19"/>
      <c r="D19" s="26" t="s">
        <v>31</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25</v>
      </c>
      <c r="AL19" s="19"/>
      <c r="AM19" s="19"/>
      <c r="AN19" s="24" t="s">
        <v>1</v>
      </c>
      <c r="AO19" s="19"/>
      <c r="AP19" s="19"/>
      <c r="AQ19" s="19"/>
      <c r="AR19" s="17"/>
      <c r="BE19" s="231"/>
      <c r="BS19" s="14" t="s">
        <v>6</v>
      </c>
    </row>
    <row r="20" spans="1:71" s="1" customFormat="1" ht="18.399999999999999" customHeight="1">
      <c r="B20" s="18"/>
      <c r="C20" s="19"/>
      <c r="D20" s="19"/>
      <c r="E20" s="24" t="s">
        <v>21</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26</v>
      </c>
      <c r="AL20" s="19"/>
      <c r="AM20" s="19"/>
      <c r="AN20" s="24" t="s">
        <v>1</v>
      </c>
      <c r="AO20" s="19"/>
      <c r="AP20" s="19"/>
      <c r="AQ20" s="19"/>
      <c r="AR20" s="17"/>
      <c r="BE20" s="231"/>
      <c r="BS20" s="14" t="s">
        <v>30</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31"/>
    </row>
    <row r="22" spans="1:71" s="1" customFormat="1" ht="12" customHeight="1">
      <c r="B22" s="18"/>
      <c r="C22" s="19"/>
      <c r="D22" s="26" t="s">
        <v>32</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31"/>
    </row>
    <row r="23" spans="1:71" s="1" customFormat="1" ht="16.5" customHeight="1">
      <c r="B23" s="18"/>
      <c r="C23" s="19"/>
      <c r="D23" s="19"/>
      <c r="E23" s="238" t="s">
        <v>1</v>
      </c>
      <c r="F23" s="238"/>
      <c r="G23" s="238"/>
      <c r="H23" s="238"/>
      <c r="I23" s="238"/>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19"/>
      <c r="AP23" s="19"/>
      <c r="AQ23" s="19"/>
      <c r="AR23" s="17"/>
      <c r="BE23" s="231"/>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31"/>
    </row>
    <row r="25" spans="1:71" s="1" customFormat="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31"/>
    </row>
    <row r="26" spans="1:71" s="2" customFormat="1" ht="25.9" customHeight="1">
      <c r="A26" s="31"/>
      <c r="B26" s="32"/>
      <c r="C26" s="33"/>
      <c r="D26" s="34" t="s">
        <v>33</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9">
        <f>ROUND(AG94,2)</f>
        <v>0</v>
      </c>
      <c r="AL26" s="240"/>
      <c r="AM26" s="240"/>
      <c r="AN26" s="240"/>
      <c r="AO26" s="240"/>
      <c r="AP26" s="33"/>
      <c r="AQ26" s="33"/>
      <c r="AR26" s="36"/>
      <c r="BE26" s="231"/>
    </row>
    <row r="27" spans="1:71" s="2" customFormat="1" ht="6.95"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31"/>
    </row>
    <row r="28" spans="1:71" s="2" customFormat="1" ht="12.75">
      <c r="A28" s="31"/>
      <c r="B28" s="32"/>
      <c r="C28" s="33"/>
      <c r="D28" s="33"/>
      <c r="E28" s="33"/>
      <c r="F28" s="33"/>
      <c r="G28" s="33"/>
      <c r="H28" s="33"/>
      <c r="I28" s="33"/>
      <c r="J28" s="33"/>
      <c r="K28" s="33"/>
      <c r="L28" s="241" t="s">
        <v>34</v>
      </c>
      <c r="M28" s="241"/>
      <c r="N28" s="241"/>
      <c r="O28" s="241"/>
      <c r="P28" s="241"/>
      <c r="Q28" s="33"/>
      <c r="R28" s="33"/>
      <c r="S28" s="33"/>
      <c r="T28" s="33"/>
      <c r="U28" s="33"/>
      <c r="V28" s="33"/>
      <c r="W28" s="241" t="s">
        <v>35</v>
      </c>
      <c r="X28" s="241"/>
      <c r="Y28" s="241"/>
      <c r="Z28" s="241"/>
      <c r="AA28" s="241"/>
      <c r="AB28" s="241"/>
      <c r="AC28" s="241"/>
      <c r="AD28" s="241"/>
      <c r="AE28" s="241"/>
      <c r="AF28" s="33"/>
      <c r="AG28" s="33"/>
      <c r="AH28" s="33"/>
      <c r="AI28" s="33"/>
      <c r="AJ28" s="33"/>
      <c r="AK28" s="241" t="s">
        <v>36</v>
      </c>
      <c r="AL28" s="241"/>
      <c r="AM28" s="241"/>
      <c r="AN28" s="241"/>
      <c r="AO28" s="241"/>
      <c r="AP28" s="33"/>
      <c r="AQ28" s="33"/>
      <c r="AR28" s="36"/>
      <c r="BE28" s="231"/>
    </row>
    <row r="29" spans="1:71" s="3" customFormat="1" ht="14.45" customHeight="1">
      <c r="B29" s="37"/>
      <c r="C29" s="38"/>
      <c r="D29" s="26" t="s">
        <v>37</v>
      </c>
      <c r="E29" s="38"/>
      <c r="F29" s="26" t="s">
        <v>38</v>
      </c>
      <c r="G29" s="38"/>
      <c r="H29" s="38"/>
      <c r="I29" s="38"/>
      <c r="J29" s="38"/>
      <c r="K29" s="38"/>
      <c r="L29" s="244">
        <v>0.21</v>
      </c>
      <c r="M29" s="243"/>
      <c r="N29" s="243"/>
      <c r="O29" s="243"/>
      <c r="P29" s="243"/>
      <c r="Q29" s="38"/>
      <c r="R29" s="38"/>
      <c r="S29" s="38"/>
      <c r="T29" s="38"/>
      <c r="U29" s="38"/>
      <c r="V29" s="38"/>
      <c r="W29" s="242">
        <f>ROUND(AZ94, 2)</f>
        <v>0</v>
      </c>
      <c r="X29" s="243"/>
      <c r="Y29" s="243"/>
      <c r="Z29" s="243"/>
      <c r="AA29" s="243"/>
      <c r="AB29" s="243"/>
      <c r="AC29" s="243"/>
      <c r="AD29" s="243"/>
      <c r="AE29" s="243"/>
      <c r="AF29" s="38"/>
      <c r="AG29" s="38"/>
      <c r="AH29" s="38"/>
      <c r="AI29" s="38"/>
      <c r="AJ29" s="38"/>
      <c r="AK29" s="242">
        <f>ROUND(AV94, 2)</f>
        <v>0</v>
      </c>
      <c r="AL29" s="243"/>
      <c r="AM29" s="243"/>
      <c r="AN29" s="243"/>
      <c r="AO29" s="243"/>
      <c r="AP29" s="38"/>
      <c r="AQ29" s="38"/>
      <c r="AR29" s="39"/>
      <c r="BE29" s="232"/>
    </row>
    <row r="30" spans="1:71" s="3" customFormat="1" ht="14.45" customHeight="1">
      <c r="B30" s="37"/>
      <c r="C30" s="38"/>
      <c r="D30" s="38"/>
      <c r="E30" s="38"/>
      <c r="F30" s="26" t="s">
        <v>39</v>
      </c>
      <c r="G30" s="38"/>
      <c r="H30" s="38"/>
      <c r="I30" s="38"/>
      <c r="J30" s="38"/>
      <c r="K30" s="38"/>
      <c r="L30" s="244">
        <v>0.15</v>
      </c>
      <c r="M30" s="243"/>
      <c r="N30" s="243"/>
      <c r="O30" s="243"/>
      <c r="P30" s="243"/>
      <c r="Q30" s="38"/>
      <c r="R30" s="38"/>
      <c r="S30" s="38"/>
      <c r="T30" s="38"/>
      <c r="U30" s="38"/>
      <c r="V30" s="38"/>
      <c r="W30" s="242">
        <f>ROUND(BA94, 2)</f>
        <v>0</v>
      </c>
      <c r="X30" s="243"/>
      <c r="Y30" s="243"/>
      <c r="Z30" s="243"/>
      <c r="AA30" s="243"/>
      <c r="AB30" s="243"/>
      <c r="AC30" s="243"/>
      <c r="AD30" s="243"/>
      <c r="AE30" s="243"/>
      <c r="AF30" s="38"/>
      <c r="AG30" s="38"/>
      <c r="AH30" s="38"/>
      <c r="AI30" s="38"/>
      <c r="AJ30" s="38"/>
      <c r="AK30" s="242">
        <f>ROUND(AW94, 2)</f>
        <v>0</v>
      </c>
      <c r="AL30" s="243"/>
      <c r="AM30" s="243"/>
      <c r="AN30" s="243"/>
      <c r="AO30" s="243"/>
      <c r="AP30" s="38"/>
      <c r="AQ30" s="38"/>
      <c r="AR30" s="39"/>
      <c r="BE30" s="232"/>
    </row>
    <row r="31" spans="1:71" s="3" customFormat="1" ht="14.45" hidden="1" customHeight="1">
      <c r="B31" s="37"/>
      <c r="C31" s="38"/>
      <c r="D31" s="38"/>
      <c r="E31" s="38"/>
      <c r="F31" s="26" t="s">
        <v>40</v>
      </c>
      <c r="G31" s="38"/>
      <c r="H31" s="38"/>
      <c r="I31" s="38"/>
      <c r="J31" s="38"/>
      <c r="K31" s="38"/>
      <c r="L31" s="244">
        <v>0.21</v>
      </c>
      <c r="M31" s="243"/>
      <c r="N31" s="243"/>
      <c r="O31" s="243"/>
      <c r="P31" s="243"/>
      <c r="Q31" s="38"/>
      <c r="R31" s="38"/>
      <c r="S31" s="38"/>
      <c r="T31" s="38"/>
      <c r="U31" s="38"/>
      <c r="V31" s="38"/>
      <c r="W31" s="242">
        <f>ROUND(BB94, 2)</f>
        <v>0</v>
      </c>
      <c r="X31" s="243"/>
      <c r="Y31" s="243"/>
      <c r="Z31" s="243"/>
      <c r="AA31" s="243"/>
      <c r="AB31" s="243"/>
      <c r="AC31" s="243"/>
      <c r="AD31" s="243"/>
      <c r="AE31" s="243"/>
      <c r="AF31" s="38"/>
      <c r="AG31" s="38"/>
      <c r="AH31" s="38"/>
      <c r="AI31" s="38"/>
      <c r="AJ31" s="38"/>
      <c r="AK31" s="242">
        <v>0</v>
      </c>
      <c r="AL31" s="243"/>
      <c r="AM31" s="243"/>
      <c r="AN31" s="243"/>
      <c r="AO31" s="243"/>
      <c r="AP31" s="38"/>
      <c r="AQ31" s="38"/>
      <c r="AR31" s="39"/>
      <c r="BE31" s="232"/>
    </row>
    <row r="32" spans="1:71" s="3" customFormat="1" ht="14.45" hidden="1" customHeight="1">
      <c r="B32" s="37"/>
      <c r="C32" s="38"/>
      <c r="D32" s="38"/>
      <c r="E32" s="38"/>
      <c r="F32" s="26" t="s">
        <v>41</v>
      </c>
      <c r="G32" s="38"/>
      <c r="H32" s="38"/>
      <c r="I32" s="38"/>
      <c r="J32" s="38"/>
      <c r="K32" s="38"/>
      <c r="L32" s="244">
        <v>0.15</v>
      </c>
      <c r="M32" s="243"/>
      <c r="N32" s="243"/>
      <c r="O32" s="243"/>
      <c r="P32" s="243"/>
      <c r="Q32" s="38"/>
      <c r="R32" s="38"/>
      <c r="S32" s="38"/>
      <c r="T32" s="38"/>
      <c r="U32" s="38"/>
      <c r="V32" s="38"/>
      <c r="W32" s="242">
        <f>ROUND(BC94, 2)</f>
        <v>0</v>
      </c>
      <c r="X32" s="243"/>
      <c r="Y32" s="243"/>
      <c r="Z32" s="243"/>
      <c r="AA32" s="243"/>
      <c r="AB32" s="243"/>
      <c r="AC32" s="243"/>
      <c r="AD32" s="243"/>
      <c r="AE32" s="243"/>
      <c r="AF32" s="38"/>
      <c r="AG32" s="38"/>
      <c r="AH32" s="38"/>
      <c r="AI32" s="38"/>
      <c r="AJ32" s="38"/>
      <c r="AK32" s="242">
        <v>0</v>
      </c>
      <c r="AL32" s="243"/>
      <c r="AM32" s="243"/>
      <c r="AN32" s="243"/>
      <c r="AO32" s="243"/>
      <c r="AP32" s="38"/>
      <c r="AQ32" s="38"/>
      <c r="AR32" s="39"/>
      <c r="BE32" s="232"/>
    </row>
    <row r="33" spans="1:57" s="3" customFormat="1" ht="14.45" hidden="1" customHeight="1">
      <c r="B33" s="37"/>
      <c r="C33" s="38"/>
      <c r="D33" s="38"/>
      <c r="E33" s="38"/>
      <c r="F33" s="26" t="s">
        <v>42</v>
      </c>
      <c r="G33" s="38"/>
      <c r="H33" s="38"/>
      <c r="I33" s="38"/>
      <c r="J33" s="38"/>
      <c r="K33" s="38"/>
      <c r="L33" s="244">
        <v>0</v>
      </c>
      <c r="M33" s="243"/>
      <c r="N33" s="243"/>
      <c r="O33" s="243"/>
      <c r="P33" s="243"/>
      <c r="Q33" s="38"/>
      <c r="R33" s="38"/>
      <c r="S33" s="38"/>
      <c r="T33" s="38"/>
      <c r="U33" s="38"/>
      <c r="V33" s="38"/>
      <c r="W33" s="242">
        <f>ROUND(BD94, 2)</f>
        <v>0</v>
      </c>
      <c r="X33" s="243"/>
      <c r="Y33" s="243"/>
      <c r="Z33" s="243"/>
      <c r="AA33" s="243"/>
      <c r="AB33" s="243"/>
      <c r="AC33" s="243"/>
      <c r="AD33" s="243"/>
      <c r="AE33" s="243"/>
      <c r="AF33" s="38"/>
      <c r="AG33" s="38"/>
      <c r="AH33" s="38"/>
      <c r="AI33" s="38"/>
      <c r="AJ33" s="38"/>
      <c r="AK33" s="242">
        <v>0</v>
      </c>
      <c r="AL33" s="243"/>
      <c r="AM33" s="243"/>
      <c r="AN33" s="243"/>
      <c r="AO33" s="243"/>
      <c r="AP33" s="38"/>
      <c r="AQ33" s="38"/>
      <c r="AR33" s="39"/>
      <c r="BE33" s="232"/>
    </row>
    <row r="34" spans="1:57" s="2" customFormat="1" ht="6.95"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31"/>
    </row>
    <row r="35" spans="1:57" s="2" customFormat="1" ht="25.9" customHeight="1">
      <c r="A35" s="31"/>
      <c r="B35" s="32"/>
      <c r="C35" s="40"/>
      <c r="D35" s="41" t="s">
        <v>43</v>
      </c>
      <c r="E35" s="42"/>
      <c r="F35" s="42"/>
      <c r="G35" s="42"/>
      <c r="H35" s="42"/>
      <c r="I35" s="42"/>
      <c r="J35" s="42"/>
      <c r="K35" s="42"/>
      <c r="L35" s="42"/>
      <c r="M35" s="42"/>
      <c r="N35" s="42"/>
      <c r="O35" s="42"/>
      <c r="P35" s="42"/>
      <c r="Q35" s="42"/>
      <c r="R35" s="42"/>
      <c r="S35" s="42"/>
      <c r="T35" s="43" t="s">
        <v>44</v>
      </c>
      <c r="U35" s="42"/>
      <c r="V35" s="42"/>
      <c r="W35" s="42"/>
      <c r="X35" s="248" t="s">
        <v>45</v>
      </c>
      <c r="Y35" s="246"/>
      <c r="Z35" s="246"/>
      <c r="AA35" s="246"/>
      <c r="AB35" s="246"/>
      <c r="AC35" s="42"/>
      <c r="AD35" s="42"/>
      <c r="AE35" s="42"/>
      <c r="AF35" s="42"/>
      <c r="AG35" s="42"/>
      <c r="AH35" s="42"/>
      <c r="AI35" s="42"/>
      <c r="AJ35" s="42"/>
      <c r="AK35" s="245">
        <f>SUM(AK26:AK33)</f>
        <v>0</v>
      </c>
      <c r="AL35" s="246"/>
      <c r="AM35" s="246"/>
      <c r="AN35" s="246"/>
      <c r="AO35" s="247"/>
      <c r="AP35" s="40"/>
      <c r="AQ35" s="40"/>
      <c r="AR35" s="36"/>
      <c r="BE35" s="31"/>
    </row>
    <row r="36" spans="1:57" s="2" customFormat="1" ht="6.95"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5"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5"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5"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5"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5"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5"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5"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5"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5"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5"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5"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5"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5" customHeight="1">
      <c r="B49" s="44"/>
      <c r="C49" s="45"/>
      <c r="D49" s="46" t="s">
        <v>46</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47</v>
      </c>
      <c r="AI49" s="47"/>
      <c r="AJ49" s="47"/>
      <c r="AK49" s="47"/>
      <c r="AL49" s="47"/>
      <c r="AM49" s="47"/>
      <c r="AN49" s="47"/>
      <c r="AO49" s="47"/>
      <c r="AP49" s="45"/>
      <c r="AQ49" s="45"/>
      <c r="AR49" s="48"/>
    </row>
    <row r="50" spans="1:57" ht="11.25">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ht="11.25">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ht="11.25">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ht="11.25">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ht="11.25">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ht="11.2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ht="11.25">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ht="11.25">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ht="11.25">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ht="11.25">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ht="12.75">
      <c r="A60" s="31"/>
      <c r="B60" s="32"/>
      <c r="C60" s="33"/>
      <c r="D60" s="49" t="s">
        <v>48</v>
      </c>
      <c r="E60" s="35"/>
      <c r="F60" s="35"/>
      <c r="G60" s="35"/>
      <c r="H60" s="35"/>
      <c r="I60" s="35"/>
      <c r="J60" s="35"/>
      <c r="K60" s="35"/>
      <c r="L60" s="35"/>
      <c r="M60" s="35"/>
      <c r="N60" s="35"/>
      <c r="O60" s="35"/>
      <c r="P60" s="35"/>
      <c r="Q60" s="35"/>
      <c r="R60" s="35"/>
      <c r="S60" s="35"/>
      <c r="T60" s="35"/>
      <c r="U60" s="35"/>
      <c r="V60" s="49" t="s">
        <v>49</v>
      </c>
      <c r="W60" s="35"/>
      <c r="X60" s="35"/>
      <c r="Y60" s="35"/>
      <c r="Z60" s="35"/>
      <c r="AA60" s="35"/>
      <c r="AB60" s="35"/>
      <c r="AC60" s="35"/>
      <c r="AD60" s="35"/>
      <c r="AE60" s="35"/>
      <c r="AF60" s="35"/>
      <c r="AG60" s="35"/>
      <c r="AH60" s="49" t="s">
        <v>48</v>
      </c>
      <c r="AI60" s="35"/>
      <c r="AJ60" s="35"/>
      <c r="AK60" s="35"/>
      <c r="AL60" s="35"/>
      <c r="AM60" s="49" t="s">
        <v>49</v>
      </c>
      <c r="AN60" s="35"/>
      <c r="AO60" s="35"/>
      <c r="AP60" s="33"/>
      <c r="AQ60" s="33"/>
      <c r="AR60" s="36"/>
      <c r="BE60" s="31"/>
    </row>
    <row r="61" spans="1:57" ht="11.25">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ht="11.25">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ht="11.25">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ht="12.75">
      <c r="A64" s="31"/>
      <c r="B64" s="32"/>
      <c r="C64" s="33"/>
      <c r="D64" s="46" t="s">
        <v>50</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51</v>
      </c>
      <c r="AI64" s="50"/>
      <c r="AJ64" s="50"/>
      <c r="AK64" s="50"/>
      <c r="AL64" s="50"/>
      <c r="AM64" s="50"/>
      <c r="AN64" s="50"/>
      <c r="AO64" s="50"/>
      <c r="AP64" s="33"/>
      <c r="AQ64" s="33"/>
      <c r="AR64" s="36"/>
      <c r="BE64" s="31"/>
    </row>
    <row r="65" spans="1:57" ht="11.2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ht="11.25">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ht="11.25">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ht="11.25">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ht="11.25">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ht="11.25">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ht="11.25">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ht="11.25">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ht="11.25">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ht="11.25">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ht="12.75">
      <c r="A75" s="31"/>
      <c r="B75" s="32"/>
      <c r="C75" s="33"/>
      <c r="D75" s="49" t="s">
        <v>48</v>
      </c>
      <c r="E75" s="35"/>
      <c r="F75" s="35"/>
      <c r="G75" s="35"/>
      <c r="H75" s="35"/>
      <c r="I75" s="35"/>
      <c r="J75" s="35"/>
      <c r="K75" s="35"/>
      <c r="L75" s="35"/>
      <c r="M75" s="35"/>
      <c r="N75" s="35"/>
      <c r="O75" s="35"/>
      <c r="P75" s="35"/>
      <c r="Q75" s="35"/>
      <c r="R75" s="35"/>
      <c r="S75" s="35"/>
      <c r="T75" s="35"/>
      <c r="U75" s="35"/>
      <c r="V75" s="49" t="s">
        <v>49</v>
      </c>
      <c r="W75" s="35"/>
      <c r="X75" s="35"/>
      <c r="Y75" s="35"/>
      <c r="Z75" s="35"/>
      <c r="AA75" s="35"/>
      <c r="AB75" s="35"/>
      <c r="AC75" s="35"/>
      <c r="AD75" s="35"/>
      <c r="AE75" s="35"/>
      <c r="AF75" s="35"/>
      <c r="AG75" s="35"/>
      <c r="AH75" s="49" t="s">
        <v>48</v>
      </c>
      <c r="AI75" s="35"/>
      <c r="AJ75" s="35"/>
      <c r="AK75" s="35"/>
      <c r="AL75" s="35"/>
      <c r="AM75" s="49" t="s">
        <v>49</v>
      </c>
      <c r="AN75" s="35"/>
      <c r="AO75" s="35"/>
      <c r="AP75" s="33"/>
      <c r="AQ75" s="33"/>
      <c r="AR75" s="36"/>
      <c r="BE75" s="31"/>
    </row>
    <row r="76" spans="1:57" s="2" customFormat="1" ht="11.25">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6.95"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6.95"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4.95" customHeight="1">
      <c r="A82" s="31"/>
      <c r="B82" s="32"/>
      <c r="C82" s="20" t="s">
        <v>52</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6.95"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VZ65420217</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6.950000000000003" customHeight="1">
      <c r="B85" s="58"/>
      <c r="C85" s="59" t="s">
        <v>16</v>
      </c>
      <c r="D85" s="60"/>
      <c r="E85" s="60"/>
      <c r="F85" s="60"/>
      <c r="G85" s="60"/>
      <c r="H85" s="60"/>
      <c r="I85" s="60"/>
      <c r="J85" s="60"/>
      <c r="K85" s="60"/>
      <c r="L85" s="227" t="str">
        <f>K6</f>
        <v>Oprava zabezpečovacího zařízení v žst. Bechyně</v>
      </c>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8"/>
      <c r="AL85" s="228"/>
      <c r="AM85" s="228"/>
      <c r="AN85" s="228"/>
      <c r="AO85" s="228"/>
      <c r="AP85" s="60"/>
      <c r="AQ85" s="60"/>
      <c r="AR85" s="61"/>
    </row>
    <row r="86" spans="1:91" s="2" customFormat="1" ht="6.95"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 xml:space="preserve"> </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56" t="str">
        <f>IF(AN8= "","",AN8)</f>
        <v>8. 10. 2020</v>
      </c>
      <c r="AN87" s="256"/>
      <c r="AO87" s="33"/>
      <c r="AP87" s="33"/>
      <c r="AQ87" s="33"/>
      <c r="AR87" s="36"/>
      <c r="BE87" s="31"/>
    </row>
    <row r="88" spans="1:91" s="2" customFormat="1" ht="6.95"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2" customHeight="1">
      <c r="A89" s="31"/>
      <c r="B89" s="32"/>
      <c r="C89" s="26" t="s">
        <v>24</v>
      </c>
      <c r="D89" s="33"/>
      <c r="E89" s="33"/>
      <c r="F89" s="33"/>
      <c r="G89" s="33"/>
      <c r="H89" s="33"/>
      <c r="I89" s="33"/>
      <c r="J89" s="33"/>
      <c r="K89" s="33"/>
      <c r="L89" s="56" t="str">
        <f>IF(E11= "","",E11)</f>
        <v xml:space="preserve"> </v>
      </c>
      <c r="M89" s="33"/>
      <c r="N89" s="33"/>
      <c r="O89" s="33"/>
      <c r="P89" s="33"/>
      <c r="Q89" s="33"/>
      <c r="R89" s="33"/>
      <c r="S89" s="33"/>
      <c r="T89" s="33"/>
      <c r="U89" s="33"/>
      <c r="V89" s="33"/>
      <c r="W89" s="33"/>
      <c r="X89" s="33"/>
      <c r="Y89" s="33"/>
      <c r="Z89" s="33"/>
      <c r="AA89" s="33"/>
      <c r="AB89" s="33"/>
      <c r="AC89" s="33"/>
      <c r="AD89" s="33"/>
      <c r="AE89" s="33"/>
      <c r="AF89" s="33"/>
      <c r="AG89" s="33"/>
      <c r="AH89" s="33"/>
      <c r="AI89" s="26" t="s">
        <v>29</v>
      </c>
      <c r="AJ89" s="33"/>
      <c r="AK89" s="33"/>
      <c r="AL89" s="33"/>
      <c r="AM89" s="257" t="str">
        <f>IF(E17="","",E17)</f>
        <v xml:space="preserve"> </v>
      </c>
      <c r="AN89" s="258"/>
      <c r="AO89" s="258"/>
      <c r="AP89" s="258"/>
      <c r="AQ89" s="33"/>
      <c r="AR89" s="36"/>
      <c r="AS89" s="261" t="s">
        <v>53</v>
      </c>
      <c r="AT89" s="262"/>
      <c r="AU89" s="64"/>
      <c r="AV89" s="64"/>
      <c r="AW89" s="64"/>
      <c r="AX89" s="64"/>
      <c r="AY89" s="64"/>
      <c r="AZ89" s="64"/>
      <c r="BA89" s="64"/>
      <c r="BB89" s="64"/>
      <c r="BC89" s="64"/>
      <c r="BD89" s="65"/>
      <c r="BE89" s="31"/>
    </row>
    <row r="90" spans="1:91" s="2" customFormat="1" ht="15.2" customHeight="1">
      <c r="A90" s="31"/>
      <c r="B90" s="32"/>
      <c r="C90" s="26" t="s">
        <v>27</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31</v>
      </c>
      <c r="AJ90" s="33"/>
      <c r="AK90" s="33"/>
      <c r="AL90" s="33"/>
      <c r="AM90" s="257" t="str">
        <f>IF(E20="","",E20)</f>
        <v xml:space="preserve"> </v>
      </c>
      <c r="AN90" s="258"/>
      <c r="AO90" s="258"/>
      <c r="AP90" s="258"/>
      <c r="AQ90" s="33"/>
      <c r="AR90" s="36"/>
      <c r="AS90" s="263"/>
      <c r="AT90" s="264"/>
      <c r="AU90" s="66"/>
      <c r="AV90" s="66"/>
      <c r="AW90" s="66"/>
      <c r="AX90" s="66"/>
      <c r="AY90" s="66"/>
      <c r="AZ90" s="66"/>
      <c r="BA90" s="66"/>
      <c r="BB90" s="66"/>
      <c r="BC90" s="66"/>
      <c r="BD90" s="67"/>
      <c r="BE90" s="31"/>
    </row>
    <row r="91" spans="1:91" s="2" customFormat="1" ht="10.9"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65"/>
      <c r="AT91" s="266"/>
      <c r="AU91" s="68"/>
      <c r="AV91" s="68"/>
      <c r="AW91" s="68"/>
      <c r="AX91" s="68"/>
      <c r="AY91" s="68"/>
      <c r="AZ91" s="68"/>
      <c r="BA91" s="68"/>
      <c r="BB91" s="68"/>
      <c r="BC91" s="68"/>
      <c r="BD91" s="69"/>
      <c r="BE91" s="31"/>
    </row>
    <row r="92" spans="1:91" s="2" customFormat="1" ht="29.25" customHeight="1">
      <c r="A92" s="31"/>
      <c r="B92" s="32"/>
      <c r="C92" s="222" t="s">
        <v>54</v>
      </c>
      <c r="D92" s="223"/>
      <c r="E92" s="223"/>
      <c r="F92" s="223"/>
      <c r="G92" s="223"/>
      <c r="H92" s="70"/>
      <c r="I92" s="226" t="s">
        <v>55</v>
      </c>
      <c r="J92" s="223"/>
      <c r="K92" s="223"/>
      <c r="L92" s="223"/>
      <c r="M92" s="223"/>
      <c r="N92" s="223"/>
      <c r="O92" s="223"/>
      <c r="P92" s="223"/>
      <c r="Q92" s="223"/>
      <c r="R92" s="223"/>
      <c r="S92" s="223"/>
      <c r="T92" s="223"/>
      <c r="U92" s="223"/>
      <c r="V92" s="223"/>
      <c r="W92" s="223"/>
      <c r="X92" s="223"/>
      <c r="Y92" s="223"/>
      <c r="Z92" s="223"/>
      <c r="AA92" s="223"/>
      <c r="AB92" s="223"/>
      <c r="AC92" s="223"/>
      <c r="AD92" s="223"/>
      <c r="AE92" s="223"/>
      <c r="AF92" s="223"/>
      <c r="AG92" s="253" t="s">
        <v>56</v>
      </c>
      <c r="AH92" s="223"/>
      <c r="AI92" s="223"/>
      <c r="AJ92" s="223"/>
      <c r="AK92" s="223"/>
      <c r="AL92" s="223"/>
      <c r="AM92" s="223"/>
      <c r="AN92" s="226" t="s">
        <v>57</v>
      </c>
      <c r="AO92" s="223"/>
      <c r="AP92" s="259"/>
      <c r="AQ92" s="71" t="s">
        <v>58</v>
      </c>
      <c r="AR92" s="36"/>
      <c r="AS92" s="72" t="s">
        <v>59</v>
      </c>
      <c r="AT92" s="73" t="s">
        <v>60</v>
      </c>
      <c r="AU92" s="73" t="s">
        <v>61</v>
      </c>
      <c r="AV92" s="73" t="s">
        <v>62</v>
      </c>
      <c r="AW92" s="73" t="s">
        <v>63</v>
      </c>
      <c r="AX92" s="73" t="s">
        <v>64</v>
      </c>
      <c r="AY92" s="73" t="s">
        <v>65</v>
      </c>
      <c r="AZ92" s="73" t="s">
        <v>66</v>
      </c>
      <c r="BA92" s="73" t="s">
        <v>67</v>
      </c>
      <c r="BB92" s="73" t="s">
        <v>68</v>
      </c>
      <c r="BC92" s="73" t="s">
        <v>69</v>
      </c>
      <c r="BD92" s="74" t="s">
        <v>70</v>
      </c>
      <c r="BE92" s="31"/>
    </row>
    <row r="93" spans="1:91" s="2" customFormat="1" ht="10.9"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50000000000003" customHeight="1">
      <c r="B94" s="78"/>
      <c r="C94" s="79" t="s">
        <v>71</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29">
        <f>ROUND(AG95+AG106,2)</f>
        <v>0</v>
      </c>
      <c r="AH94" s="229"/>
      <c r="AI94" s="229"/>
      <c r="AJ94" s="229"/>
      <c r="AK94" s="229"/>
      <c r="AL94" s="229"/>
      <c r="AM94" s="229"/>
      <c r="AN94" s="267">
        <f t="shared" ref="AN94:AN109" si="0">SUM(AG94,AT94)</f>
        <v>0</v>
      </c>
      <c r="AO94" s="267"/>
      <c r="AP94" s="267"/>
      <c r="AQ94" s="82" t="s">
        <v>1</v>
      </c>
      <c r="AR94" s="83"/>
      <c r="AS94" s="84">
        <f>ROUND(AS95+AS106,2)</f>
        <v>0</v>
      </c>
      <c r="AT94" s="85">
        <f t="shared" ref="AT94:AT109" si="1">ROUND(SUM(AV94:AW94),2)</f>
        <v>0</v>
      </c>
      <c r="AU94" s="86">
        <f>ROUND(AU95+AU106,5)</f>
        <v>0</v>
      </c>
      <c r="AV94" s="85">
        <f>ROUND(AZ94*L29,2)</f>
        <v>0</v>
      </c>
      <c r="AW94" s="85">
        <f>ROUND(BA94*L30,2)</f>
        <v>0</v>
      </c>
      <c r="AX94" s="85">
        <f>ROUND(BB94*L29,2)</f>
        <v>0</v>
      </c>
      <c r="AY94" s="85">
        <f>ROUND(BC94*L30,2)</f>
        <v>0</v>
      </c>
      <c r="AZ94" s="85">
        <f>ROUND(AZ95+AZ106,2)</f>
        <v>0</v>
      </c>
      <c r="BA94" s="85">
        <f>ROUND(BA95+BA106,2)</f>
        <v>0</v>
      </c>
      <c r="BB94" s="85">
        <f>ROUND(BB95+BB106,2)</f>
        <v>0</v>
      </c>
      <c r="BC94" s="85">
        <f>ROUND(BC95+BC106,2)</f>
        <v>0</v>
      </c>
      <c r="BD94" s="87">
        <f>ROUND(BD95+BD106,2)</f>
        <v>0</v>
      </c>
      <c r="BS94" s="88" t="s">
        <v>72</v>
      </c>
      <c r="BT94" s="88" t="s">
        <v>73</v>
      </c>
      <c r="BU94" s="89" t="s">
        <v>74</v>
      </c>
      <c r="BV94" s="88" t="s">
        <v>75</v>
      </c>
      <c r="BW94" s="88" t="s">
        <v>5</v>
      </c>
      <c r="BX94" s="88" t="s">
        <v>76</v>
      </c>
      <c r="CL94" s="88" t="s">
        <v>1</v>
      </c>
    </row>
    <row r="95" spans="1:91" s="7" customFormat="1" ht="16.5" customHeight="1">
      <c r="B95" s="90"/>
      <c r="C95" s="91"/>
      <c r="D95" s="224" t="s">
        <v>77</v>
      </c>
      <c r="E95" s="224"/>
      <c r="F95" s="224"/>
      <c r="G95" s="224"/>
      <c r="H95" s="224"/>
      <c r="I95" s="92"/>
      <c r="J95" s="224" t="s">
        <v>78</v>
      </c>
      <c r="K95" s="224"/>
      <c r="L95" s="224"/>
      <c r="M95" s="224"/>
      <c r="N95" s="224"/>
      <c r="O95" s="224"/>
      <c r="P95" s="224"/>
      <c r="Q95" s="224"/>
      <c r="R95" s="224"/>
      <c r="S95" s="224"/>
      <c r="T95" s="224"/>
      <c r="U95" s="224"/>
      <c r="V95" s="224"/>
      <c r="W95" s="224"/>
      <c r="X95" s="224"/>
      <c r="Y95" s="224"/>
      <c r="Z95" s="224"/>
      <c r="AA95" s="224"/>
      <c r="AB95" s="224"/>
      <c r="AC95" s="224"/>
      <c r="AD95" s="224"/>
      <c r="AE95" s="224"/>
      <c r="AF95" s="224"/>
      <c r="AG95" s="254">
        <f>ROUND(AG96+AG97+AG98+SUM(AG102:AG105),2)</f>
        <v>0</v>
      </c>
      <c r="AH95" s="255"/>
      <c r="AI95" s="255"/>
      <c r="AJ95" s="255"/>
      <c r="AK95" s="255"/>
      <c r="AL95" s="255"/>
      <c r="AM95" s="255"/>
      <c r="AN95" s="260">
        <f t="shared" si="0"/>
        <v>0</v>
      </c>
      <c r="AO95" s="255"/>
      <c r="AP95" s="255"/>
      <c r="AQ95" s="93" t="s">
        <v>79</v>
      </c>
      <c r="AR95" s="94"/>
      <c r="AS95" s="95">
        <f>ROUND(AS96+AS97+AS98+SUM(AS102:AS105),2)</f>
        <v>0</v>
      </c>
      <c r="AT95" s="96">
        <f t="shared" si="1"/>
        <v>0</v>
      </c>
      <c r="AU95" s="97">
        <f>ROUND(AU96+AU97+AU98+SUM(AU102:AU105),5)</f>
        <v>0</v>
      </c>
      <c r="AV95" s="96">
        <f>ROUND(AZ95*L29,2)</f>
        <v>0</v>
      </c>
      <c r="AW95" s="96">
        <f>ROUND(BA95*L30,2)</f>
        <v>0</v>
      </c>
      <c r="AX95" s="96">
        <f>ROUND(BB95*L29,2)</f>
        <v>0</v>
      </c>
      <c r="AY95" s="96">
        <f>ROUND(BC95*L30,2)</f>
        <v>0</v>
      </c>
      <c r="AZ95" s="96">
        <f>ROUND(AZ96+AZ97+AZ98+SUM(AZ102:AZ105),2)</f>
        <v>0</v>
      </c>
      <c r="BA95" s="96">
        <f>ROUND(BA96+BA97+BA98+SUM(BA102:BA105),2)</f>
        <v>0</v>
      </c>
      <c r="BB95" s="96">
        <f>ROUND(BB96+BB97+BB98+SUM(BB102:BB105),2)</f>
        <v>0</v>
      </c>
      <c r="BC95" s="96">
        <f>ROUND(BC96+BC97+BC98+SUM(BC102:BC105),2)</f>
        <v>0</v>
      </c>
      <c r="BD95" s="98">
        <f>ROUND(BD96+BD97+BD98+SUM(BD102:BD105),2)</f>
        <v>0</v>
      </c>
      <c r="BS95" s="99" t="s">
        <v>72</v>
      </c>
      <c r="BT95" s="99" t="s">
        <v>80</v>
      </c>
      <c r="BU95" s="99" t="s">
        <v>74</v>
      </c>
      <c r="BV95" s="99" t="s">
        <v>75</v>
      </c>
      <c r="BW95" s="99" t="s">
        <v>81</v>
      </c>
      <c r="BX95" s="99" t="s">
        <v>5</v>
      </c>
      <c r="CL95" s="99" t="s">
        <v>1</v>
      </c>
      <c r="CM95" s="99" t="s">
        <v>82</v>
      </c>
    </row>
    <row r="96" spans="1:91" s="4" customFormat="1" ht="16.5" customHeight="1">
      <c r="A96" s="100" t="s">
        <v>83</v>
      </c>
      <c r="B96" s="55"/>
      <c r="C96" s="101"/>
      <c r="D96" s="101"/>
      <c r="E96" s="225" t="s">
        <v>84</v>
      </c>
      <c r="F96" s="225"/>
      <c r="G96" s="225"/>
      <c r="H96" s="225"/>
      <c r="I96" s="225"/>
      <c r="J96" s="101"/>
      <c r="K96" s="225" t="s">
        <v>85</v>
      </c>
      <c r="L96" s="225"/>
      <c r="M96" s="225"/>
      <c r="N96" s="225"/>
      <c r="O96" s="225"/>
      <c r="P96" s="225"/>
      <c r="Q96" s="225"/>
      <c r="R96" s="225"/>
      <c r="S96" s="225"/>
      <c r="T96" s="225"/>
      <c r="U96" s="225"/>
      <c r="V96" s="225"/>
      <c r="W96" s="225"/>
      <c r="X96" s="225"/>
      <c r="Y96" s="225"/>
      <c r="Z96" s="225"/>
      <c r="AA96" s="225"/>
      <c r="AB96" s="225"/>
      <c r="AC96" s="225"/>
      <c r="AD96" s="225"/>
      <c r="AE96" s="225"/>
      <c r="AF96" s="225"/>
      <c r="AG96" s="252">
        <f>'PS01.1 - Kabelizace'!J32</f>
        <v>0</v>
      </c>
      <c r="AH96" s="251"/>
      <c r="AI96" s="251"/>
      <c r="AJ96" s="251"/>
      <c r="AK96" s="251"/>
      <c r="AL96" s="251"/>
      <c r="AM96" s="251"/>
      <c r="AN96" s="252">
        <f t="shared" si="0"/>
        <v>0</v>
      </c>
      <c r="AO96" s="251"/>
      <c r="AP96" s="251"/>
      <c r="AQ96" s="102" t="s">
        <v>86</v>
      </c>
      <c r="AR96" s="57"/>
      <c r="AS96" s="103">
        <v>0</v>
      </c>
      <c r="AT96" s="104">
        <f t="shared" si="1"/>
        <v>0</v>
      </c>
      <c r="AU96" s="105">
        <f>'PS01.1 - Kabelizace'!P121</f>
        <v>0</v>
      </c>
      <c r="AV96" s="104">
        <f>'PS01.1 - Kabelizace'!J35</f>
        <v>0</v>
      </c>
      <c r="AW96" s="104">
        <f>'PS01.1 - Kabelizace'!J36</f>
        <v>0</v>
      </c>
      <c r="AX96" s="104">
        <f>'PS01.1 - Kabelizace'!J37</f>
        <v>0</v>
      </c>
      <c r="AY96" s="104">
        <f>'PS01.1 - Kabelizace'!J38</f>
        <v>0</v>
      </c>
      <c r="AZ96" s="104">
        <f>'PS01.1 - Kabelizace'!F35</f>
        <v>0</v>
      </c>
      <c r="BA96" s="104">
        <f>'PS01.1 - Kabelizace'!F36</f>
        <v>0</v>
      </c>
      <c r="BB96" s="104">
        <f>'PS01.1 - Kabelizace'!F37</f>
        <v>0</v>
      </c>
      <c r="BC96" s="104">
        <f>'PS01.1 - Kabelizace'!F38</f>
        <v>0</v>
      </c>
      <c r="BD96" s="106">
        <f>'PS01.1 - Kabelizace'!F39</f>
        <v>0</v>
      </c>
      <c r="BT96" s="107" t="s">
        <v>82</v>
      </c>
      <c r="BV96" s="107" t="s">
        <v>75</v>
      </c>
      <c r="BW96" s="107" t="s">
        <v>87</v>
      </c>
      <c r="BX96" s="107" t="s">
        <v>81</v>
      </c>
      <c r="CL96" s="107" t="s">
        <v>1</v>
      </c>
    </row>
    <row r="97" spans="1:91" s="4" customFormat="1" ht="16.5" customHeight="1">
      <c r="A97" s="100" t="s">
        <v>83</v>
      </c>
      <c r="B97" s="55"/>
      <c r="C97" s="101"/>
      <c r="D97" s="101"/>
      <c r="E97" s="225" t="s">
        <v>88</v>
      </c>
      <c r="F97" s="225"/>
      <c r="G97" s="225"/>
      <c r="H97" s="225"/>
      <c r="I97" s="225"/>
      <c r="J97" s="101"/>
      <c r="K97" s="225" t="s">
        <v>89</v>
      </c>
      <c r="L97" s="225"/>
      <c r="M97" s="225"/>
      <c r="N97" s="225"/>
      <c r="O97" s="225"/>
      <c r="P97" s="225"/>
      <c r="Q97" s="225"/>
      <c r="R97" s="225"/>
      <c r="S97" s="225"/>
      <c r="T97" s="225"/>
      <c r="U97" s="225"/>
      <c r="V97" s="225"/>
      <c r="W97" s="225"/>
      <c r="X97" s="225"/>
      <c r="Y97" s="225"/>
      <c r="Z97" s="225"/>
      <c r="AA97" s="225"/>
      <c r="AB97" s="225"/>
      <c r="AC97" s="225"/>
      <c r="AD97" s="225"/>
      <c r="AE97" s="225"/>
      <c r="AF97" s="225"/>
      <c r="AG97" s="252">
        <f>'PS01.2 - Montáže a dodávk...'!J32</f>
        <v>0</v>
      </c>
      <c r="AH97" s="251"/>
      <c r="AI97" s="251"/>
      <c r="AJ97" s="251"/>
      <c r="AK97" s="251"/>
      <c r="AL97" s="251"/>
      <c r="AM97" s="251"/>
      <c r="AN97" s="252">
        <f t="shared" si="0"/>
        <v>0</v>
      </c>
      <c r="AO97" s="251"/>
      <c r="AP97" s="251"/>
      <c r="AQ97" s="102" t="s">
        <v>86</v>
      </c>
      <c r="AR97" s="57"/>
      <c r="AS97" s="103">
        <v>0</v>
      </c>
      <c r="AT97" s="104">
        <f t="shared" si="1"/>
        <v>0</v>
      </c>
      <c r="AU97" s="105">
        <f>'PS01.2 - Montáže a dodávk...'!P127</f>
        <v>0</v>
      </c>
      <c r="AV97" s="104">
        <f>'PS01.2 - Montáže a dodávk...'!J35</f>
        <v>0</v>
      </c>
      <c r="AW97" s="104">
        <f>'PS01.2 - Montáže a dodávk...'!J36</f>
        <v>0</v>
      </c>
      <c r="AX97" s="104">
        <f>'PS01.2 - Montáže a dodávk...'!J37</f>
        <v>0</v>
      </c>
      <c r="AY97" s="104">
        <f>'PS01.2 - Montáže a dodávk...'!J38</f>
        <v>0</v>
      </c>
      <c r="AZ97" s="104">
        <f>'PS01.2 - Montáže a dodávk...'!F35</f>
        <v>0</v>
      </c>
      <c r="BA97" s="104">
        <f>'PS01.2 - Montáže a dodávk...'!F36</f>
        <v>0</v>
      </c>
      <c r="BB97" s="104">
        <f>'PS01.2 - Montáže a dodávk...'!F37</f>
        <v>0</v>
      </c>
      <c r="BC97" s="104">
        <f>'PS01.2 - Montáže a dodávk...'!F38</f>
        <v>0</v>
      </c>
      <c r="BD97" s="106">
        <f>'PS01.2 - Montáže a dodávk...'!F39</f>
        <v>0</v>
      </c>
      <c r="BT97" s="107" t="s">
        <v>82</v>
      </c>
      <c r="BV97" s="107" t="s">
        <v>75</v>
      </c>
      <c r="BW97" s="107" t="s">
        <v>90</v>
      </c>
      <c r="BX97" s="107" t="s">
        <v>81</v>
      </c>
      <c r="CL97" s="107" t="s">
        <v>1</v>
      </c>
    </row>
    <row r="98" spans="1:91" s="4" customFormat="1" ht="16.5" customHeight="1">
      <c r="B98" s="55"/>
      <c r="C98" s="101"/>
      <c r="D98" s="101"/>
      <c r="E98" s="225" t="s">
        <v>91</v>
      </c>
      <c r="F98" s="225"/>
      <c r="G98" s="225"/>
      <c r="H98" s="225"/>
      <c r="I98" s="225"/>
      <c r="J98" s="101"/>
      <c r="K98" s="225" t="s">
        <v>92</v>
      </c>
      <c r="L98" s="225"/>
      <c r="M98" s="225"/>
      <c r="N98" s="225"/>
      <c r="O98" s="225"/>
      <c r="P98" s="225"/>
      <c r="Q98" s="225"/>
      <c r="R98" s="225"/>
      <c r="S98" s="225"/>
      <c r="T98" s="225"/>
      <c r="U98" s="225"/>
      <c r="V98" s="225"/>
      <c r="W98" s="225"/>
      <c r="X98" s="225"/>
      <c r="Y98" s="225"/>
      <c r="Z98" s="225"/>
      <c r="AA98" s="225"/>
      <c r="AB98" s="225"/>
      <c r="AC98" s="225"/>
      <c r="AD98" s="225"/>
      <c r="AE98" s="225"/>
      <c r="AF98" s="225"/>
      <c r="AG98" s="250">
        <f>ROUND(SUM(AG99:AG101),2)</f>
        <v>0</v>
      </c>
      <c r="AH98" s="251"/>
      <c r="AI98" s="251"/>
      <c r="AJ98" s="251"/>
      <c r="AK98" s="251"/>
      <c r="AL98" s="251"/>
      <c r="AM98" s="251"/>
      <c r="AN98" s="252">
        <f t="shared" si="0"/>
        <v>0</v>
      </c>
      <c r="AO98" s="251"/>
      <c r="AP98" s="251"/>
      <c r="AQ98" s="102" t="s">
        <v>86</v>
      </c>
      <c r="AR98" s="57"/>
      <c r="AS98" s="103">
        <f>ROUND(SUM(AS99:AS101),2)</f>
        <v>0</v>
      </c>
      <c r="AT98" s="104">
        <f t="shared" si="1"/>
        <v>0</v>
      </c>
      <c r="AU98" s="105">
        <f>ROUND(SUM(AU99:AU101),5)</f>
        <v>0</v>
      </c>
      <c r="AV98" s="104">
        <f>ROUND(AZ98*L29,2)</f>
        <v>0</v>
      </c>
      <c r="AW98" s="104">
        <f>ROUND(BA98*L30,2)</f>
        <v>0</v>
      </c>
      <c r="AX98" s="104">
        <f>ROUND(BB98*L29,2)</f>
        <v>0</v>
      </c>
      <c r="AY98" s="104">
        <f>ROUND(BC98*L30,2)</f>
        <v>0</v>
      </c>
      <c r="AZ98" s="104">
        <f>ROUND(SUM(AZ99:AZ101),2)</f>
        <v>0</v>
      </c>
      <c r="BA98" s="104">
        <f>ROUND(SUM(BA99:BA101),2)</f>
        <v>0</v>
      </c>
      <c r="BB98" s="104">
        <f>ROUND(SUM(BB99:BB101),2)</f>
        <v>0</v>
      </c>
      <c r="BC98" s="104">
        <f>ROUND(SUM(BC99:BC101),2)</f>
        <v>0</v>
      </c>
      <c r="BD98" s="106">
        <f>ROUND(SUM(BD99:BD101),2)</f>
        <v>0</v>
      </c>
      <c r="BS98" s="107" t="s">
        <v>72</v>
      </c>
      <c r="BT98" s="107" t="s">
        <v>82</v>
      </c>
      <c r="BU98" s="107" t="s">
        <v>74</v>
      </c>
      <c r="BV98" s="107" t="s">
        <v>75</v>
      </c>
      <c r="BW98" s="107" t="s">
        <v>93</v>
      </c>
      <c r="BX98" s="107" t="s">
        <v>81</v>
      </c>
      <c r="CL98" s="107" t="s">
        <v>1</v>
      </c>
    </row>
    <row r="99" spans="1:91" s="4" customFormat="1" ht="16.5" customHeight="1">
      <c r="A99" s="100" t="s">
        <v>83</v>
      </c>
      <c r="B99" s="55"/>
      <c r="C99" s="101"/>
      <c r="D99" s="101"/>
      <c r="E99" s="101"/>
      <c r="F99" s="225" t="s">
        <v>77</v>
      </c>
      <c r="G99" s="225"/>
      <c r="H99" s="225"/>
      <c r="I99" s="225"/>
      <c r="J99" s="225"/>
      <c r="K99" s="101"/>
      <c r="L99" s="225" t="s">
        <v>94</v>
      </c>
      <c r="M99" s="225"/>
      <c r="N99" s="225"/>
      <c r="O99" s="225"/>
      <c r="P99" s="225"/>
      <c r="Q99" s="225"/>
      <c r="R99" s="225"/>
      <c r="S99" s="225"/>
      <c r="T99" s="225"/>
      <c r="U99" s="225"/>
      <c r="V99" s="225"/>
      <c r="W99" s="225"/>
      <c r="X99" s="225"/>
      <c r="Y99" s="225"/>
      <c r="Z99" s="225"/>
      <c r="AA99" s="225"/>
      <c r="AB99" s="225"/>
      <c r="AC99" s="225"/>
      <c r="AD99" s="225"/>
      <c r="AE99" s="225"/>
      <c r="AF99" s="225"/>
      <c r="AG99" s="252">
        <f>'01 - Přestavníky'!J34</f>
        <v>0</v>
      </c>
      <c r="AH99" s="251"/>
      <c r="AI99" s="251"/>
      <c r="AJ99" s="251"/>
      <c r="AK99" s="251"/>
      <c r="AL99" s="251"/>
      <c r="AM99" s="251"/>
      <c r="AN99" s="252">
        <f t="shared" si="0"/>
        <v>0</v>
      </c>
      <c r="AO99" s="251"/>
      <c r="AP99" s="251"/>
      <c r="AQ99" s="102" t="s">
        <v>86</v>
      </c>
      <c r="AR99" s="57"/>
      <c r="AS99" s="103">
        <v>0</v>
      </c>
      <c r="AT99" s="104">
        <f t="shared" si="1"/>
        <v>0</v>
      </c>
      <c r="AU99" s="105">
        <f>'01 - Přestavníky'!P125</f>
        <v>0</v>
      </c>
      <c r="AV99" s="104">
        <f>'01 - Přestavníky'!J37</f>
        <v>0</v>
      </c>
      <c r="AW99" s="104">
        <f>'01 - Přestavníky'!J38</f>
        <v>0</v>
      </c>
      <c r="AX99" s="104">
        <f>'01 - Přestavníky'!J39</f>
        <v>0</v>
      </c>
      <c r="AY99" s="104">
        <f>'01 - Přestavníky'!J40</f>
        <v>0</v>
      </c>
      <c r="AZ99" s="104">
        <f>'01 - Přestavníky'!F37</f>
        <v>0</v>
      </c>
      <c r="BA99" s="104">
        <f>'01 - Přestavníky'!F38</f>
        <v>0</v>
      </c>
      <c r="BB99" s="104">
        <f>'01 - Přestavníky'!F39</f>
        <v>0</v>
      </c>
      <c r="BC99" s="104">
        <f>'01 - Přestavníky'!F40</f>
        <v>0</v>
      </c>
      <c r="BD99" s="106">
        <f>'01 - Přestavníky'!F41</f>
        <v>0</v>
      </c>
      <c r="BT99" s="107" t="s">
        <v>95</v>
      </c>
      <c r="BV99" s="107" t="s">
        <v>75</v>
      </c>
      <c r="BW99" s="107" t="s">
        <v>96</v>
      </c>
      <c r="BX99" s="107" t="s">
        <v>93</v>
      </c>
      <c r="CL99" s="107" t="s">
        <v>1</v>
      </c>
    </row>
    <row r="100" spans="1:91" s="4" customFormat="1" ht="16.5" customHeight="1">
      <c r="A100" s="100" t="s">
        <v>83</v>
      </c>
      <c r="B100" s="55"/>
      <c r="C100" s="101"/>
      <c r="D100" s="101"/>
      <c r="E100" s="101"/>
      <c r="F100" s="225" t="s">
        <v>97</v>
      </c>
      <c r="G100" s="225"/>
      <c r="H100" s="225"/>
      <c r="I100" s="225"/>
      <c r="J100" s="225"/>
      <c r="K100" s="101"/>
      <c r="L100" s="225" t="s">
        <v>98</v>
      </c>
      <c r="M100" s="225"/>
      <c r="N100" s="225"/>
      <c r="O100" s="225"/>
      <c r="P100" s="225"/>
      <c r="Q100" s="225"/>
      <c r="R100" s="225"/>
      <c r="S100" s="225"/>
      <c r="T100" s="225"/>
      <c r="U100" s="225"/>
      <c r="V100" s="225"/>
      <c r="W100" s="225"/>
      <c r="X100" s="225"/>
      <c r="Y100" s="225"/>
      <c r="Z100" s="225"/>
      <c r="AA100" s="225"/>
      <c r="AB100" s="225"/>
      <c r="AC100" s="225"/>
      <c r="AD100" s="225"/>
      <c r="AE100" s="225"/>
      <c r="AF100" s="225"/>
      <c r="AG100" s="252">
        <f>'02 - Návěstidla'!J34</f>
        <v>0</v>
      </c>
      <c r="AH100" s="251"/>
      <c r="AI100" s="251"/>
      <c r="AJ100" s="251"/>
      <c r="AK100" s="251"/>
      <c r="AL100" s="251"/>
      <c r="AM100" s="251"/>
      <c r="AN100" s="252">
        <f t="shared" si="0"/>
        <v>0</v>
      </c>
      <c r="AO100" s="251"/>
      <c r="AP100" s="251"/>
      <c r="AQ100" s="102" t="s">
        <v>86</v>
      </c>
      <c r="AR100" s="57"/>
      <c r="AS100" s="103">
        <v>0</v>
      </c>
      <c r="AT100" s="104">
        <f t="shared" si="1"/>
        <v>0</v>
      </c>
      <c r="AU100" s="105">
        <f>'02 - Návěstidla'!P125</f>
        <v>0</v>
      </c>
      <c r="AV100" s="104">
        <f>'02 - Návěstidla'!J37</f>
        <v>0</v>
      </c>
      <c r="AW100" s="104">
        <f>'02 - Návěstidla'!J38</f>
        <v>0</v>
      </c>
      <c r="AX100" s="104">
        <f>'02 - Návěstidla'!J39</f>
        <v>0</v>
      </c>
      <c r="AY100" s="104">
        <f>'02 - Návěstidla'!J40</f>
        <v>0</v>
      </c>
      <c r="AZ100" s="104">
        <f>'02 - Návěstidla'!F37</f>
        <v>0</v>
      </c>
      <c r="BA100" s="104">
        <f>'02 - Návěstidla'!F38</f>
        <v>0</v>
      </c>
      <c r="BB100" s="104">
        <f>'02 - Návěstidla'!F39</f>
        <v>0</v>
      </c>
      <c r="BC100" s="104">
        <f>'02 - Návěstidla'!F40</f>
        <v>0</v>
      </c>
      <c r="BD100" s="106">
        <f>'02 - Návěstidla'!F41</f>
        <v>0</v>
      </c>
      <c r="BT100" s="107" t="s">
        <v>95</v>
      </c>
      <c r="BV100" s="107" t="s">
        <v>75</v>
      </c>
      <c r="BW100" s="107" t="s">
        <v>99</v>
      </c>
      <c r="BX100" s="107" t="s">
        <v>93</v>
      </c>
      <c r="CL100" s="107" t="s">
        <v>1</v>
      </c>
    </row>
    <row r="101" spans="1:91" s="4" customFormat="1" ht="16.5" customHeight="1">
      <c r="A101" s="100" t="s">
        <v>83</v>
      </c>
      <c r="B101" s="55"/>
      <c r="C101" s="101"/>
      <c r="D101" s="101"/>
      <c r="E101" s="101"/>
      <c r="F101" s="225" t="s">
        <v>100</v>
      </c>
      <c r="G101" s="225"/>
      <c r="H101" s="225"/>
      <c r="I101" s="225"/>
      <c r="J101" s="225"/>
      <c r="K101" s="101"/>
      <c r="L101" s="225" t="s">
        <v>101</v>
      </c>
      <c r="M101" s="225"/>
      <c r="N101" s="225"/>
      <c r="O101" s="225"/>
      <c r="P101" s="225"/>
      <c r="Q101" s="225"/>
      <c r="R101" s="225"/>
      <c r="S101" s="225"/>
      <c r="T101" s="225"/>
      <c r="U101" s="225"/>
      <c r="V101" s="225"/>
      <c r="W101" s="225"/>
      <c r="X101" s="225"/>
      <c r="Y101" s="225"/>
      <c r="Z101" s="225"/>
      <c r="AA101" s="225"/>
      <c r="AB101" s="225"/>
      <c r="AC101" s="225"/>
      <c r="AD101" s="225"/>
      <c r="AE101" s="225"/>
      <c r="AF101" s="225"/>
      <c r="AG101" s="252">
        <f>'03 - Upozorňovadla'!J34</f>
        <v>0</v>
      </c>
      <c r="AH101" s="251"/>
      <c r="AI101" s="251"/>
      <c r="AJ101" s="251"/>
      <c r="AK101" s="251"/>
      <c r="AL101" s="251"/>
      <c r="AM101" s="251"/>
      <c r="AN101" s="252">
        <f t="shared" si="0"/>
        <v>0</v>
      </c>
      <c r="AO101" s="251"/>
      <c r="AP101" s="251"/>
      <c r="AQ101" s="102" t="s">
        <v>86</v>
      </c>
      <c r="AR101" s="57"/>
      <c r="AS101" s="103">
        <v>0</v>
      </c>
      <c r="AT101" s="104">
        <f t="shared" si="1"/>
        <v>0</v>
      </c>
      <c r="AU101" s="105">
        <f>'03 - Upozorňovadla'!P125</f>
        <v>0</v>
      </c>
      <c r="AV101" s="104">
        <f>'03 - Upozorňovadla'!J37</f>
        <v>0</v>
      </c>
      <c r="AW101" s="104">
        <f>'03 - Upozorňovadla'!J38</f>
        <v>0</v>
      </c>
      <c r="AX101" s="104">
        <f>'03 - Upozorňovadla'!J39</f>
        <v>0</v>
      </c>
      <c r="AY101" s="104">
        <f>'03 - Upozorňovadla'!J40</f>
        <v>0</v>
      </c>
      <c r="AZ101" s="104">
        <f>'03 - Upozorňovadla'!F37</f>
        <v>0</v>
      </c>
      <c r="BA101" s="104">
        <f>'03 - Upozorňovadla'!F38</f>
        <v>0</v>
      </c>
      <c r="BB101" s="104">
        <f>'03 - Upozorňovadla'!F39</f>
        <v>0</v>
      </c>
      <c r="BC101" s="104">
        <f>'03 - Upozorňovadla'!F40</f>
        <v>0</v>
      </c>
      <c r="BD101" s="106">
        <f>'03 - Upozorňovadla'!F41</f>
        <v>0</v>
      </c>
      <c r="BT101" s="107" t="s">
        <v>95</v>
      </c>
      <c r="BV101" s="107" t="s">
        <v>75</v>
      </c>
      <c r="BW101" s="107" t="s">
        <v>102</v>
      </c>
      <c r="BX101" s="107" t="s">
        <v>93</v>
      </c>
      <c r="CL101" s="107" t="s">
        <v>1</v>
      </c>
    </row>
    <row r="102" spans="1:91" s="4" customFormat="1" ht="16.5" customHeight="1">
      <c r="A102" s="100" t="s">
        <v>83</v>
      </c>
      <c r="B102" s="55"/>
      <c r="C102" s="101"/>
      <c r="D102" s="101"/>
      <c r="E102" s="225" t="s">
        <v>103</v>
      </c>
      <c r="F102" s="225"/>
      <c r="G102" s="225"/>
      <c r="H102" s="225"/>
      <c r="I102" s="225"/>
      <c r="J102" s="101"/>
      <c r="K102" s="225" t="s">
        <v>104</v>
      </c>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52">
        <f>'PS01.4 - Demontáže'!J32</f>
        <v>0</v>
      </c>
      <c r="AH102" s="251"/>
      <c r="AI102" s="251"/>
      <c r="AJ102" s="251"/>
      <c r="AK102" s="251"/>
      <c r="AL102" s="251"/>
      <c r="AM102" s="251"/>
      <c r="AN102" s="252">
        <f t="shared" si="0"/>
        <v>0</v>
      </c>
      <c r="AO102" s="251"/>
      <c r="AP102" s="251"/>
      <c r="AQ102" s="102" t="s">
        <v>86</v>
      </c>
      <c r="AR102" s="57"/>
      <c r="AS102" s="103">
        <v>0</v>
      </c>
      <c r="AT102" s="104">
        <f t="shared" si="1"/>
        <v>0</v>
      </c>
      <c r="AU102" s="105">
        <f>'PS01.4 - Demontáže'!P121</f>
        <v>0</v>
      </c>
      <c r="AV102" s="104">
        <f>'PS01.4 - Demontáže'!J35</f>
        <v>0</v>
      </c>
      <c r="AW102" s="104">
        <f>'PS01.4 - Demontáže'!J36</f>
        <v>0</v>
      </c>
      <c r="AX102" s="104">
        <f>'PS01.4 - Demontáže'!J37</f>
        <v>0</v>
      </c>
      <c r="AY102" s="104">
        <f>'PS01.4 - Demontáže'!J38</f>
        <v>0</v>
      </c>
      <c r="AZ102" s="104">
        <f>'PS01.4 - Demontáže'!F35</f>
        <v>0</v>
      </c>
      <c r="BA102" s="104">
        <f>'PS01.4 - Demontáže'!F36</f>
        <v>0</v>
      </c>
      <c r="BB102" s="104">
        <f>'PS01.4 - Demontáže'!F37</f>
        <v>0</v>
      </c>
      <c r="BC102" s="104">
        <f>'PS01.4 - Demontáže'!F38</f>
        <v>0</v>
      </c>
      <c r="BD102" s="106">
        <f>'PS01.4 - Demontáže'!F39</f>
        <v>0</v>
      </c>
      <c r="BT102" s="107" t="s">
        <v>82</v>
      </c>
      <c r="BV102" s="107" t="s">
        <v>75</v>
      </c>
      <c r="BW102" s="107" t="s">
        <v>105</v>
      </c>
      <c r="BX102" s="107" t="s">
        <v>81</v>
      </c>
      <c r="CL102" s="107" t="s">
        <v>1</v>
      </c>
    </row>
    <row r="103" spans="1:91" s="4" customFormat="1" ht="16.5" customHeight="1">
      <c r="A103" s="100" t="s">
        <v>83</v>
      </c>
      <c r="B103" s="55"/>
      <c r="C103" s="101"/>
      <c r="D103" s="101"/>
      <c r="E103" s="225" t="s">
        <v>106</v>
      </c>
      <c r="F103" s="225"/>
      <c r="G103" s="225"/>
      <c r="H103" s="225"/>
      <c r="I103" s="225"/>
      <c r="J103" s="101"/>
      <c r="K103" s="225" t="s">
        <v>107</v>
      </c>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52">
        <f>'SO01.1 - Reléová místnost'!J32</f>
        <v>0</v>
      </c>
      <c r="AH103" s="251"/>
      <c r="AI103" s="251"/>
      <c r="AJ103" s="251"/>
      <c r="AK103" s="251"/>
      <c r="AL103" s="251"/>
      <c r="AM103" s="251"/>
      <c r="AN103" s="252">
        <f t="shared" si="0"/>
        <v>0</v>
      </c>
      <c r="AO103" s="251"/>
      <c r="AP103" s="251"/>
      <c r="AQ103" s="102" t="s">
        <v>86</v>
      </c>
      <c r="AR103" s="57"/>
      <c r="AS103" s="103">
        <v>0</v>
      </c>
      <c r="AT103" s="104">
        <f t="shared" si="1"/>
        <v>0</v>
      </c>
      <c r="AU103" s="105">
        <f>'SO01.1 - Reléová místnost'!P134</f>
        <v>0</v>
      </c>
      <c r="AV103" s="104">
        <f>'SO01.1 - Reléová místnost'!J35</f>
        <v>0</v>
      </c>
      <c r="AW103" s="104">
        <f>'SO01.1 - Reléová místnost'!J36</f>
        <v>0</v>
      </c>
      <c r="AX103" s="104">
        <f>'SO01.1 - Reléová místnost'!J37</f>
        <v>0</v>
      </c>
      <c r="AY103" s="104">
        <f>'SO01.1 - Reléová místnost'!J38</f>
        <v>0</v>
      </c>
      <c r="AZ103" s="104">
        <f>'SO01.1 - Reléová místnost'!F35</f>
        <v>0</v>
      </c>
      <c r="BA103" s="104">
        <f>'SO01.1 - Reléová místnost'!F36</f>
        <v>0</v>
      </c>
      <c r="BB103" s="104">
        <f>'SO01.1 - Reléová místnost'!F37</f>
        <v>0</v>
      </c>
      <c r="BC103" s="104">
        <f>'SO01.1 - Reléová místnost'!F38</f>
        <v>0</v>
      </c>
      <c r="BD103" s="106">
        <f>'SO01.1 - Reléová místnost'!F39</f>
        <v>0</v>
      </c>
      <c r="BT103" s="107" t="s">
        <v>82</v>
      </c>
      <c r="BV103" s="107" t="s">
        <v>75</v>
      </c>
      <c r="BW103" s="107" t="s">
        <v>108</v>
      </c>
      <c r="BX103" s="107" t="s">
        <v>81</v>
      </c>
      <c r="CL103" s="107" t="s">
        <v>1</v>
      </c>
    </row>
    <row r="104" spans="1:91" s="4" customFormat="1" ht="16.5" customHeight="1">
      <c r="A104" s="100" t="s">
        <v>83</v>
      </c>
      <c r="B104" s="55"/>
      <c r="C104" s="101"/>
      <c r="D104" s="101"/>
      <c r="E104" s="225" t="s">
        <v>109</v>
      </c>
      <c r="F104" s="225"/>
      <c r="G104" s="225"/>
      <c r="H104" s="225"/>
      <c r="I104" s="225"/>
      <c r="J104" s="101"/>
      <c r="K104" s="225" t="s">
        <v>110</v>
      </c>
      <c r="L104" s="225"/>
      <c r="M104" s="225"/>
      <c r="N104" s="225"/>
      <c r="O104" s="225"/>
      <c r="P104" s="225"/>
      <c r="Q104" s="225"/>
      <c r="R104" s="225"/>
      <c r="S104" s="225"/>
      <c r="T104" s="225"/>
      <c r="U104" s="225"/>
      <c r="V104" s="225"/>
      <c r="W104" s="225"/>
      <c r="X104" s="225"/>
      <c r="Y104" s="225"/>
      <c r="Z104" s="225"/>
      <c r="AA104" s="225"/>
      <c r="AB104" s="225"/>
      <c r="AC104" s="225"/>
      <c r="AD104" s="225"/>
      <c r="AE104" s="225"/>
      <c r="AF104" s="225"/>
      <c r="AG104" s="252">
        <f>'SO01.2 - Zemní práce'!J32</f>
        <v>0</v>
      </c>
      <c r="AH104" s="251"/>
      <c r="AI104" s="251"/>
      <c r="AJ104" s="251"/>
      <c r="AK104" s="251"/>
      <c r="AL104" s="251"/>
      <c r="AM104" s="251"/>
      <c r="AN104" s="252">
        <f t="shared" si="0"/>
        <v>0</v>
      </c>
      <c r="AO104" s="251"/>
      <c r="AP104" s="251"/>
      <c r="AQ104" s="102" t="s">
        <v>86</v>
      </c>
      <c r="AR104" s="57"/>
      <c r="AS104" s="103">
        <v>0</v>
      </c>
      <c r="AT104" s="104">
        <f t="shared" si="1"/>
        <v>0</v>
      </c>
      <c r="AU104" s="105">
        <f>'SO01.2 - Zemní práce'!P122</f>
        <v>0</v>
      </c>
      <c r="AV104" s="104">
        <f>'SO01.2 - Zemní práce'!J35</f>
        <v>0</v>
      </c>
      <c r="AW104" s="104">
        <f>'SO01.2 - Zemní práce'!J36</f>
        <v>0</v>
      </c>
      <c r="AX104" s="104">
        <f>'SO01.2 - Zemní práce'!J37</f>
        <v>0</v>
      </c>
      <c r="AY104" s="104">
        <f>'SO01.2 - Zemní práce'!J38</f>
        <v>0</v>
      </c>
      <c r="AZ104" s="104">
        <f>'SO01.2 - Zemní práce'!F35</f>
        <v>0</v>
      </c>
      <c r="BA104" s="104">
        <f>'SO01.2 - Zemní práce'!F36</f>
        <v>0</v>
      </c>
      <c r="BB104" s="104">
        <f>'SO01.2 - Zemní práce'!F37</f>
        <v>0</v>
      </c>
      <c r="BC104" s="104">
        <f>'SO01.2 - Zemní práce'!F38</f>
        <v>0</v>
      </c>
      <c r="BD104" s="106">
        <f>'SO01.2 - Zemní práce'!F39</f>
        <v>0</v>
      </c>
      <c r="BT104" s="107" t="s">
        <v>82</v>
      </c>
      <c r="BV104" s="107" t="s">
        <v>75</v>
      </c>
      <c r="BW104" s="107" t="s">
        <v>111</v>
      </c>
      <c r="BX104" s="107" t="s">
        <v>81</v>
      </c>
      <c r="CL104" s="107" t="s">
        <v>1</v>
      </c>
    </row>
    <row r="105" spans="1:91" s="4" customFormat="1" ht="16.5" customHeight="1">
      <c r="A105" s="100" t="s">
        <v>83</v>
      </c>
      <c r="B105" s="55"/>
      <c r="C105" s="101"/>
      <c r="D105" s="101"/>
      <c r="E105" s="225" t="s">
        <v>112</v>
      </c>
      <c r="F105" s="225"/>
      <c r="G105" s="225"/>
      <c r="H105" s="225"/>
      <c r="I105" s="225"/>
      <c r="J105" s="101"/>
      <c r="K105" s="225" t="s">
        <v>113</v>
      </c>
      <c r="L105" s="225"/>
      <c r="M105" s="225"/>
      <c r="N105" s="225"/>
      <c r="O105" s="225"/>
      <c r="P105" s="225"/>
      <c r="Q105" s="225"/>
      <c r="R105" s="225"/>
      <c r="S105" s="225"/>
      <c r="T105" s="225"/>
      <c r="U105" s="225"/>
      <c r="V105" s="225"/>
      <c r="W105" s="225"/>
      <c r="X105" s="225"/>
      <c r="Y105" s="225"/>
      <c r="Z105" s="225"/>
      <c r="AA105" s="225"/>
      <c r="AB105" s="225"/>
      <c r="AC105" s="225"/>
      <c r="AD105" s="225"/>
      <c r="AE105" s="225"/>
      <c r="AF105" s="225"/>
      <c r="AG105" s="252">
        <f>'VRN - Vedlekší rozpočtové...'!J32</f>
        <v>0</v>
      </c>
      <c r="AH105" s="251"/>
      <c r="AI105" s="251"/>
      <c r="AJ105" s="251"/>
      <c r="AK105" s="251"/>
      <c r="AL105" s="251"/>
      <c r="AM105" s="251"/>
      <c r="AN105" s="252">
        <f t="shared" si="0"/>
        <v>0</v>
      </c>
      <c r="AO105" s="251"/>
      <c r="AP105" s="251"/>
      <c r="AQ105" s="102" t="s">
        <v>86</v>
      </c>
      <c r="AR105" s="57"/>
      <c r="AS105" s="103">
        <v>0</v>
      </c>
      <c r="AT105" s="104">
        <f t="shared" si="1"/>
        <v>0</v>
      </c>
      <c r="AU105" s="105">
        <f>'VRN - Vedlekší rozpočtové...'!P120</f>
        <v>0</v>
      </c>
      <c r="AV105" s="104">
        <f>'VRN - Vedlekší rozpočtové...'!J35</f>
        <v>0</v>
      </c>
      <c r="AW105" s="104">
        <f>'VRN - Vedlekší rozpočtové...'!J36</f>
        <v>0</v>
      </c>
      <c r="AX105" s="104">
        <f>'VRN - Vedlekší rozpočtové...'!J37</f>
        <v>0</v>
      </c>
      <c r="AY105" s="104">
        <f>'VRN - Vedlekší rozpočtové...'!J38</f>
        <v>0</v>
      </c>
      <c r="AZ105" s="104">
        <f>'VRN - Vedlekší rozpočtové...'!F35</f>
        <v>0</v>
      </c>
      <c r="BA105" s="104">
        <f>'VRN - Vedlekší rozpočtové...'!F36</f>
        <v>0</v>
      </c>
      <c r="BB105" s="104">
        <f>'VRN - Vedlekší rozpočtové...'!F37</f>
        <v>0</v>
      </c>
      <c r="BC105" s="104">
        <f>'VRN - Vedlekší rozpočtové...'!F38</f>
        <v>0</v>
      </c>
      <c r="BD105" s="106">
        <f>'VRN - Vedlekší rozpočtové...'!F39</f>
        <v>0</v>
      </c>
      <c r="BT105" s="107" t="s">
        <v>82</v>
      </c>
      <c r="BV105" s="107" t="s">
        <v>75</v>
      </c>
      <c r="BW105" s="107" t="s">
        <v>114</v>
      </c>
      <c r="BX105" s="107" t="s">
        <v>81</v>
      </c>
      <c r="CL105" s="107" t="s">
        <v>1</v>
      </c>
    </row>
    <row r="106" spans="1:91" s="7" customFormat="1" ht="16.5" customHeight="1">
      <c r="B106" s="90"/>
      <c r="C106" s="91"/>
      <c r="D106" s="224" t="s">
        <v>97</v>
      </c>
      <c r="E106" s="224"/>
      <c r="F106" s="224"/>
      <c r="G106" s="224"/>
      <c r="H106" s="224"/>
      <c r="I106" s="92"/>
      <c r="J106" s="224" t="s">
        <v>115</v>
      </c>
      <c r="K106" s="224"/>
      <c r="L106" s="224"/>
      <c r="M106" s="224"/>
      <c r="N106" s="224"/>
      <c r="O106" s="224"/>
      <c r="P106" s="224"/>
      <c r="Q106" s="224"/>
      <c r="R106" s="224"/>
      <c r="S106" s="224"/>
      <c r="T106" s="224"/>
      <c r="U106" s="224"/>
      <c r="V106" s="224"/>
      <c r="W106" s="224"/>
      <c r="X106" s="224"/>
      <c r="Y106" s="224"/>
      <c r="Z106" s="224"/>
      <c r="AA106" s="224"/>
      <c r="AB106" s="224"/>
      <c r="AC106" s="224"/>
      <c r="AD106" s="224"/>
      <c r="AE106" s="224"/>
      <c r="AF106" s="224"/>
      <c r="AG106" s="254">
        <f>ROUND(SUM(AG107:AG109),2)</f>
        <v>0</v>
      </c>
      <c r="AH106" s="255"/>
      <c r="AI106" s="255"/>
      <c r="AJ106" s="255"/>
      <c r="AK106" s="255"/>
      <c r="AL106" s="255"/>
      <c r="AM106" s="255"/>
      <c r="AN106" s="260">
        <f t="shared" si="0"/>
        <v>0</v>
      </c>
      <c r="AO106" s="255"/>
      <c r="AP106" s="255"/>
      <c r="AQ106" s="93" t="s">
        <v>79</v>
      </c>
      <c r="AR106" s="94"/>
      <c r="AS106" s="95">
        <f>ROUND(SUM(AS107:AS109),2)</f>
        <v>0</v>
      </c>
      <c r="AT106" s="96">
        <f t="shared" si="1"/>
        <v>0</v>
      </c>
      <c r="AU106" s="97">
        <f>ROUND(SUM(AU107:AU109),5)</f>
        <v>0</v>
      </c>
      <c r="AV106" s="96">
        <f>ROUND(AZ106*L29,2)</f>
        <v>0</v>
      </c>
      <c r="AW106" s="96">
        <f>ROUND(BA106*L30,2)</f>
        <v>0</v>
      </c>
      <c r="AX106" s="96">
        <f>ROUND(BB106*L29,2)</f>
        <v>0</v>
      </c>
      <c r="AY106" s="96">
        <f>ROUND(BC106*L30,2)</f>
        <v>0</v>
      </c>
      <c r="AZ106" s="96">
        <f>ROUND(SUM(AZ107:AZ109),2)</f>
        <v>0</v>
      </c>
      <c r="BA106" s="96">
        <f>ROUND(SUM(BA107:BA109),2)</f>
        <v>0</v>
      </c>
      <c r="BB106" s="96">
        <f>ROUND(SUM(BB107:BB109),2)</f>
        <v>0</v>
      </c>
      <c r="BC106" s="96">
        <f>ROUND(SUM(BC107:BC109),2)</f>
        <v>0</v>
      </c>
      <c r="BD106" s="98">
        <f>ROUND(SUM(BD107:BD109),2)</f>
        <v>0</v>
      </c>
      <c r="BS106" s="99" t="s">
        <v>72</v>
      </c>
      <c r="BT106" s="99" t="s">
        <v>80</v>
      </c>
      <c r="BU106" s="99" t="s">
        <v>74</v>
      </c>
      <c r="BV106" s="99" t="s">
        <v>75</v>
      </c>
      <c r="BW106" s="99" t="s">
        <v>116</v>
      </c>
      <c r="BX106" s="99" t="s">
        <v>5</v>
      </c>
      <c r="CL106" s="99" t="s">
        <v>1</v>
      </c>
      <c r="CM106" s="99" t="s">
        <v>82</v>
      </c>
    </row>
    <row r="107" spans="1:91" s="4" customFormat="1" ht="16.5" customHeight="1">
      <c r="A107" s="100" t="s">
        <v>83</v>
      </c>
      <c r="B107" s="55"/>
      <c r="C107" s="101"/>
      <c r="D107" s="101"/>
      <c r="E107" s="225" t="s">
        <v>117</v>
      </c>
      <c r="F107" s="225"/>
      <c r="G107" s="225"/>
      <c r="H107" s="225"/>
      <c r="I107" s="225"/>
      <c r="J107" s="101"/>
      <c r="K107" s="225" t="s">
        <v>118</v>
      </c>
      <c r="L107" s="225"/>
      <c r="M107" s="225"/>
      <c r="N107" s="225"/>
      <c r="O107" s="225"/>
      <c r="P107" s="225"/>
      <c r="Q107" s="225"/>
      <c r="R107" s="225"/>
      <c r="S107" s="225"/>
      <c r="T107" s="225"/>
      <c r="U107" s="225"/>
      <c r="V107" s="225"/>
      <c r="W107" s="225"/>
      <c r="X107" s="225"/>
      <c r="Y107" s="225"/>
      <c r="Z107" s="225"/>
      <c r="AA107" s="225"/>
      <c r="AB107" s="225"/>
      <c r="AC107" s="225"/>
      <c r="AD107" s="225"/>
      <c r="AE107" s="225"/>
      <c r="AF107" s="225"/>
      <c r="AG107" s="252">
        <f>'PS02.1 - Elektromontáže'!J32</f>
        <v>0</v>
      </c>
      <c r="AH107" s="251"/>
      <c r="AI107" s="251"/>
      <c r="AJ107" s="251"/>
      <c r="AK107" s="251"/>
      <c r="AL107" s="251"/>
      <c r="AM107" s="251"/>
      <c r="AN107" s="252">
        <f t="shared" si="0"/>
        <v>0</v>
      </c>
      <c r="AO107" s="251"/>
      <c r="AP107" s="251"/>
      <c r="AQ107" s="102" t="s">
        <v>86</v>
      </c>
      <c r="AR107" s="57"/>
      <c r="AS107" s="103">
        <v>0</v>
      </c>
      <c r="AT107" s="104">
        <f t="shared" si="1"/>
        <v>0</v>
      </c>
      <c r="AU107" s="105">
        <f>'PS02.1 - Elektromontáže'!P121</f>
        <v>0</v>
      </c>
      <c r="AV107" s="104">
        <f>'PS02.1 - Elektromontáže'!J35</f>
        <v>0</v>
      </c>
      <c r="AW107" s="104">
        <f>'PS02.1 - Elektromontáže'!J36</f>
        <v>0</v>
      </c>
      <c r="AX107" s="104">
        <f>'PS02.1 - Elektromontáže'!J37</f>
        <v>0</v>
      </c>
      <c r="AY107" s="104">
        <f>'PS02.1 - Elektromontáže'!J38</f>
        <v>0</v>
      </c>
      <c r="AZ107" s="104">
        <f>'PS02.1 - Elektromontáže'!F35</f>
        <v>0</v>
      </c>
      <c r="BA107" s="104">
        <f>'PS02.1 - Elektromontáže'!F36</f>
        <v>0</v>
      </c>
      <c r="BB107" s="104">
        <f>'PS02.1 - Elektromontáže'!F37</f>
        <v>0</v>
      </c>
      <c r="BC107" s="104">
        <f>'PS02.1 - Elektromontáže'!F38</f>
        <v>0</v>
      </c>
      <c r="BD107" s="106">
        <f>'PS02.1 - Elektromontáže'!F39</f>
        <v>0</v>
      </c>
      <c r="BT107" s="107" t="s">
        <v>82</v>
      </c>
      <c r="BV107" s="107" t="s">
        <v>75</v>
      </c>
      <c r="BW107" s="107" t="s">
        <v>119</v>
      </c>
      <c r="BX107" s="107" t="s">
        <v>116</v>
      </c>
      <c r="CL107" s="107" t="s">
        <v>1</v>
      </c>
    </row>
    <row r="108" spans="1:91" s="4" customFormat="1" ht="16.5" customHeight="1">
      <c r="A108" s="100" t="s">
        <v>83</v>
      </c>
      <c r="B108" s="55"/>
      <c r="C108" s="101"/>
      <c r="D108" s="101"/>
      <c r="E108" s="225" t="s">
        <v>120</v>
      </c>
      <c r="F108" s="225"/>
      <c r="G108" s="225"/>
      <c r="H108" s="225"/>
      <c r="I108" s="225"/>
      <c r="J108" s="101"/>
      <c r="K108" s="225" t="s">
        <v>110</v>
      </c>
      <c r="L108" s="225"/>
      <c r="M108" s="225"/>
      <c r="N108" s="225"/>
      <c r="O108" s="225"/>
      <c r="P108" s="225"/>
      <c r="Q108" s="225"/>
      <c r="R108" s="225"/>
      <c r="S108" s="225"/>
      <c r="T108" s="225"/>
      <c r="U108" s="225"/>
      <c r="V108" s="225"/>
      <c r="W108" s="225"/>
      <c r="X108" s="225"/>
      <c r="Y108" s="225"/>
      <c r="Z108" s="225"/>
      <c r="AA108" s="225"/>
      <c r="AB108" s="225"/>
      <c r="AC108" s="225"/>
      <c r="AD108" s="225"/>
      <c r="AE108" s="225"/>
      <c r="AF108" s="225"/>
      <c r="AG108" s="252">
        <f>'SO02.2 - Zemní práce'!J32</f>
        <v>0</v>
      </c>
      <c r="AH108" s="251"/>
      <c r="AI108" s="251"/>
      <c r="AJ108" s="251"/>
      <c r="AK108" s="251"/>
      <c r="AL108" s="251"/>
      <c r="AM108" s="251"/>
      <c r="AN108" s="252">
        <f t="shared" si="0"/>
        <v>0</v>
      </c>
      <c r="AO108" s="251"/>
      <c r="AP108" s="251"/>
      <c r="AQ108" s="102" t="s">
        <v>86</v>
      </c>
      <c r="AR108" s="57"/>
      <c r="AS108" s="103">
        <v>0</v>
      </c>
      <c r="AT108" s="104">
        <f t="shared" si="1"/>
        <v>0</v>
      </c>
      <c r="AU108" s="105">
        <f>'SO02.2 - Zemní práce'!P120</f>
        <v>0</v>
      </c>
      <c r="AV108" s="104">
        <f>'SO02.2 - Zemní práce'!J35</f>
        <v>0</v>
      </c>
      <c r="AW108" s="104">
        <f>'SO02.2 - Zemní práce'!J36</f>
        <v>0</v>
      </c>
      <c r="AX108" s="104">
        <f>'SO02.2 - Zemní práce'!J37</f>
        <v>0</v>
      </c>
      <c r="AY108" s="104">
        <f>'SO02.2 - Zemní práce'!J38</f>
        <v>0</v>
      </c>
      <c r="AZ108" s="104">
        <f>'SO02.2 - Zemní práce'!F35</f>
        <v>0</v>
      </c>
      <c r="BA108" s="104">
        <f>'SO02.2 - Zemní práce'!F36</f>
        <v>0</v>
      </c>
      <c r="BB108" s="104">
        <f>'SO02.2 - Zemní práce'!F37</f>
        <v>0</v>
      </c>
      <c r="BC108" s="104">
        <f>'SO02.2 - Zemní práce'!F38</f>
        <v>0</v>
      </c>
      <c r="BD108" s="106">
        <f>'SO02.2 - Zemní práce'!F39</f>
        <v>0</v>
      </c>
      <c r="BT108" s="107" t="s">
        <v>82</v>
      </c>
      <c r="BV108" s="107" t="s">
        <v>75</v>
      </c>
      <c r="BW108" s="107" t="s">
        <v>121</v>
      </c>
      <c r="BX108" s="107" t="s">
        <v>116</v>
      </c>
      <c r="CL108" s="107" t="s">
        <v>1</v>
      </c>
    </row>
    <row r="109" spans="1:91" s="4" customFormat="1" ht="16.5" customHeight="1">
      <c r="A109" s="100" t="s">
        <v>83</v>
      </c>
      <c r="B109" s="55"/>
      <c r="C109" s="101"/>
      <c r="D109" s="101"/>
      <c r="E109" s="225" t="s">
        <v>122</v>
      </c>
      <c r="F109" s="225"/>
      <c r="G109" s="225"/>
      <c r="H109" s="225"/>
      <c r="I109" s="225"/>
      <c r="J109" s="101"/>
      <c r="K109" s="225" t="s">
        <v>123</v>
      </c>
      <c r="L109" s="225"/>
      <c r="M109" s="225"/>
      <c r="N109" s="225"/>
      <c r="O109" s="225"/>
      <c r="P109" s="225"/>
      <c r="Q109" s="225"/>
      <c r="R109" s="225"/>
      <c r="S109" s="225"/>
      <c r="T109" s="225"/>
      <c r="U109" s="225"/>
      <c r="V109" s="225"/>
      <c r="W109" s="225"/>
      <c r="X109" s="225"/>
      <c r="Y109" s="225"/>
      <c r="Z109" s="225"/>
      <c r="AA109" s="225"/>
      <c r="AB109" s="225"/>
      <c r="AC109" s="225"/>
      <c r="AD109" s="225"/>
      <c r="AE109" s="225"/>
      <c r="AF109" s="225"/>
      <c r="AG109" s="252">
        <f>'VON - Vedlejší ostatní ná...'!J32</f>
        <v>0</v>
      </c>
      <c r="AH109" s="251"/>
      <c r="AI109" s="251"/>
      <c r="AJ109" s="251"/>
      <c r="AK109" s="251"/>
      <c r="AL109" s="251"/>
      <c r="AM109" s="251"/>
      <c r="AN109" s="252">
        <f t="shared" si="0"/>
        <v>0</v>
      </c>
      <c r="AO109" s="251"/>
      <c r="AP109" s="251"/>
      <c r="AQ109" s="102" t="s">
        <v>86</v>
      </c>
      <c r="AR109" s="57"/>
      <c r="AS109" s="108">
        <v>0</v>
      </c>
      <c r="AT109" s="109">
        <f t="shared" si="1"/>
        <v>0</v>
      </c>
      <c r="AU109" s="110">
        <f>'VON - Vedlejší ostatní ná...'!P120</f>
        <v>0</v>
      </c>
      <c r="AV109" s="109">
        <f>'VON - Vedlejší ostatní ná...'!J35</f>
        <v>0</v>
      </c>
      <c r="AW109" s="109">
        <f>'VON - Vedlejší ostatní ná...'!J36</f>
        <v>0</v>
      </c>
      <c r="AX109" s="109">
        <f>'VON - Vedlejší ostatní ná...'!J37</f>
        <v>0</v>
      </c>
      <c r="AY109" s="109">
        <f>'VON - Vedlejší ostatní ná...'!J38</f>
        <v>0</v>
      </c>
      <c r="AZ109" s="109">
        <f>'VON - Vedlejší ostatní ná...'!F35</f>
        <v>0</v>
      </c>
      <c r="BA109" s="109">
        <f>'VON - Vedlejší ostatní ná...'!F36</f>
        <v>0</v>
      </c>
      <c r="BB109" s="109">
        <f>'VON - Vedlejší ostatní ná...'!F37</f>
        <v>0</v>
      </c>
      <c r="BC109" s="109">
        <f>'VON - Vedlejší ostatní ná...'!F38</f>
        <v>0</v>
      </c>
      <c r="BD109" s="111">
        <f>'VON - Vedlejší ostatní ná...'!F39</f>
        <v>0</v>
      </c>
      <c r="BT109" s="107" t="s">
        <v>82</v>
      </c>
      <c r="BV109" s="107" t="s">
        <v>75</v>
      </c>
      <c r="BW109" s="107" t="s">
        <v>124</v>
      </c>
      <c r="BX109" s="107" t="s">
        <v>116</v>
      </c>
      <c r="CL109" s="107" t="s">
        <v>1</v>
      </c>
    </row>
    <row r="110" spans="1:91" s="2" customFormat="1" ht="30" customHeight="1">
      <c r="A110" s="31"/>
      <c r="B110" s="32"/>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6"/>
      <c r="AS110" s="31"/>
      <c r="AT110" s="31"/>
      <c r="AU110" s="31"/>
      <c r="AV110" s="31"/>
      <c r="AW110" s="31"/>
      <c r="AX110" s="31"/>
      <c r="AY110" s="31"/>
      <c r="AZ110" s="31"/>
      <c r="BA110" s="31"/>
      <c r="BB110" s="31"/>
      <c r="BC110" s="31"/>
      <c r="BD110" s="31"/>
      <c r="BE110" s="31"/>
    </row>
    <row r="111" spans="1:91" s="2" customFormat="1" ht="6.95" customHeight="1">
      <c r="A111" s="31"/>
      <c r="B111" s="51"/>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36"/>
      <c r="AS111" s="31"/>
      <c r="AT111" s="31"/>
      <c r="AU111" s="31"/>
      <c r="AV111" s="31"/>
      <c r="AW111" s="31"/>
      <c r="AX111" s="31"/>
      <c r="AY111" s="31"/>
      <c r="AZ111" s="31"/>
      <c r="BA111" s="31"/>
      <c r="BB111" s="31"/>
      <c r="BC111" s="31"/>
      <c r="BD111" s="31"/>
      <c r="BE111" s="31"/>
    </row>
  </sheetData>
  <sheetProtection algorithmName="SHA-512" hashValue="9lU+yUWjH7M42QzD8vktUuYxG9SN+IpU3Bxk8ywPJzaYpniydGHWqT1kjutdSDd5RiB8s/ygGp/F6sQsnXoTOw==" saltValue="15sCmlHonv8pILw53eliBu6jHBu/nsABQzcJnFr0WNj0DKtNAXfmQePR043GqYMcKmUhEN8eSGdew8BWRXwijA==" spinCount="100000" sheet="1" objects="1" scenarios="1" formatColumns="0" formatRows="0"/>
  <mergeCells count="98">
    <mergeCell ref="AN107:AP107"/>
    <mergeCell ref="AG107:AM107"/>
    <mergeCell ref="AN108:AP108"/>
    <mergeCell ref="AG108:AM108"/>
    <mergeCell ref="AN109:AP109"/>
    <mergeCell ref="AG109:AM109"/>
    <mergeCell ref="AS89:AT91"/>
    <mergeCell ref="AN105:AP105"/>
    <mergeCell ref="AG105:AM105"/>
    <mergeCell ref="AN106:AP106"/>
    <mergeCell ref="AG106:AM106"/>
    <mergeCell ref="AN94:AP94"/>
    <mergeCell ref="AR2:BE2"/>
    <mergeCell ref="AG98:AM98"/>
    <mergeCell ref="AG101:AM101"/>
    <mergeCell ref="AG97:AM97"/>
    <mergeCell ref="AG92:AM92"/>
    <mergeCell ref="AG100:AM100"/>
    <mergeCell ref="AG99:AM99"/>
    <mergeCell ref="AG95:AM95"/>
    <mergeCell ref="AG96:AM96"/>
    <mergeCell ref="AM87:AN87"/>
    <mergeCell ref="AM90:AP90"/>
    <mergeCell ref="AM89:AP89"/>
    <mergeCell ref="AN101:AP101"/>
    <mergeCell ref="AN92:AP92"/>
    <mergeCell ref="AN100:AP100"/>
    <mergeCell ref="AN99:AP99"/>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E107:I107"/>
    <mergeCell ref="K107:AF107"/>
    <mergeCell ref="E108:I108"/>
    <mergeCell ref="K108:AF108"/>
    <mergeCell ref="E109:I109"/>
    <mergeCell ref="K109:AF109"/>
    <mergeCell ref="L85:AO85"/>
    <mergeCell ref="E105:I105"/>
    <mergeCell ref="K105:AF105"/>
    <mergeCell ref="D106:H106"/>
    <mergeCell ref="J106:AF106"/>
    <mergeCell ref="AG94:AM94"/>
    <mergeCell ref="AG104:AM104"/>
    <mergeCell ref="AG103:AM103"/>
    <mergeCell ref="AG102:AM102"/>
    <mergeCell ref="AN103:AP103"/>
    <mergeCell ref="AN104:AP104"/>
    <mergeCell ref="AN95:AP95"/>
    <mergeCell ref="AN96:AP96"/>
    <mergeCell ref="AN98:AP98"/>
    <mergeCell ref="AN102:AP102"/>
    <mergeCell ref="AN97:AP97"/>
    <mergeCell ref="K102:AF102"/>
    <mergeCell ref="K103:AF103"/>
    <mergeCell ref="K97:AF97"/>
    <mergeCell ref="L100:AF100"/>
    <mergeCell ref="L101:AF101"/>
    <mergeCell ref="L99:AF99"/>
    <mergeCell ref="C92:G92"/>
    <mergeCell ref="D95:H95"/>
    <mergeCell ref="E103:I103"/>
    <mergeCell ref="E102:I102"/>
    <mergeCell ref="E104:I104"/>
    <mergeCell ref="E98:I98"/>
    <mergeCell ref="E97:I97"/>
    <mergeCell ref="E96:I96"/>
    <mergeCell ref="F100:J100"/>
    <mergeCell ref="F101:J101"/>
    <mergeCell ref="F99:J99"/>
    <mergeCell ref="I92:AF92"/>
    <mergeCell ref="J95:AF95"/>
    <mergeCell ref="K98:AF98"/>
    <mergeCell ref="K96:AF96"/>
    <mergeCell ref="K104:AF104"/>
  </mergeCells>
  <hyperlinks>
    <hyperlink ref="A96" location="'PS01.1 - Kabelizace'!C2" display="/"/>
    <hyperlink ref="A97" location="'PS01.2 - Montáže a dodávk...'!C2" display="/"/>
    <hyperlink ref="A99" location="'01 - Přestavníky'!C2" display="/"/>
    <hyperlink ref="A100" location="'02 - Návěstidla'!C2" display="/"/>
    <hyperlink ref="A101" location="'03 - Upozorňovadla'!C2" display="/"/>
    <hyperlink ref="A102" location="'PS01.4 - Demontáže'!C2" display="/"/>
    <hyperlink ref="A103" location="'SO01.1 - Reléová místnost'!C2" display="/"/>
    <hyperlink ref="A104" location="'SO01.2 - Zemní práce'!C2" display="/"/>
    <hyperlink ref="A105" location="'VRN - Vedlekší rozpočtové...'!C2" display="/"/>
    <hyperlink ref="A107" location="'PS02.1 - Elektromontáže'!C2" display="/"/>
    <hyperlink ref="A108" location="'SO02.2 - Zemní práce'!C2" display="/"/>
    <hyperlink ref="A109" location="'VON - Vedlejší ostatní ná...'!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2"/>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114</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s="1" customFormat="1" ht="12" customHeight="1">
      <c r="B8" s="17"/>
      <c r="D8" s="116" t="s">
        <v>126</v>
      </c>
      <c r="L8" s="17"/>
    </row>
    <row r="9" spans="1:46" s="2" customFormat="1" ht="16.5" customHeight="1">
      <c r="A9" s="31"/>
      <c r="B9" s="36"/>
      <c r="C9" s="31"/>
      <c r="D9" s="31"/>
      <c r="E9" s="268" t="s">
        <v>127</v>
      </c>
      <c r="F9" s="270"/>
      <c r="G9" s="270"/>
      <c r="H9" s="270"/>
      <c r="I9" s="31"/>
      <c r="J9" s="31"/>
      <c r="K9" s="31"/>
      <c r="L9" s="48"/>
      <c r="S9" s="31"/>
      <c r="T9" s="31"/>
      <c r="U9" s="31"/>
      <c r="V9" s="31"/>
      <c r="W9" s="31"/>
      <c r="X9" s="31"/>
      <c r="Y9" s="31"/>
      <c r="Z9" s="31"/>
      <c r="AA9" s="31"/>
      <c r="AB9" s="31"/>
      <c r="AC9" s="31"/>
      <c r="AD9" s="31"/>
      <c r="AE9" s="31"/>
    </row>
    <row r="10" spans="1:46" s="2" customFormat="1" ht="12" customHeight="1">
      <c r="A10" s="31"/>
      <c r="B10" s="36"/>
      <c r="C10" s="31"/>
      <c r="D10" s="116" t="s">
        <v>128</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customHeight="1">
      <c r="A11" s="31"/>
      <c r="B11" s="36"/>
      <c r="C11" s="31"/>
      <c r="D11" s="31"/>
      <c r="E11" s="271" t="s">
        <v>2013</v>
      </c>
      <c r="F11" s="270"/>
      <c r="G11" s="270"/>
      <c r="H11" s="270"/>
      <c r="I11" s="31"/>
      <c r="J11" s="31"/>
      <c r="K11" s="31"/>
      <c r="L11" s="48"/>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customHeight="1">
      <c r="A14" s="31"/>
      <c r="B14" s="36"/>
      <c r="C14" s="31"/>
      <c r="D14" s="116" t="s">
        <v>20</v>
      </c>
      <c r="E14" s="31"/>
      <c r="F14" s="107" t="s">
        <v>21</v>
      </c>
      <c r="G14" s="31"/>
      <c r="H14" s="31"/>
      <c r="I14" s="116" t="s">
        <v>22</v>
      </c>
      <c r="J14" s="117" t="str">
        <f>'Rekapitulace zakázky'!AN8</f>
        <v>8. 10. 2020</v>
      </c>
      <c r="K14" s="31"/>
      <c r="L14" s="48"/>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customHeight="1">
      <c r="A16" s="31"/>
      <c r="B16" s="36"/>
      <c r="C16" s="31"/>
      <c r="D16" s="116" t="s">
        <v>24</v>
      </c>
      <c r="E16" s="31"/>
      <c r="F16" s="31"/>
      <c r="G16" s="31"/>
      <c r="H16" s="31"/>
      <c r="I16" s="116" t="s">
        <v>25</v>
      </c>
      <c r="J16" s="107" t="str">
        <f>IF('Rekapitulace zakázky'!AN10="","",'Rekapitulace zakázky'!AN10)</f>
        <v/>
      </c>
      <c r="K16" s="31"/>
      <c r="L16" s="48"/>
      <c r="S16" s="31"/>
      <c r="T16" s="31"/>
      <c r="U16" s="31"/>
      <c r="V16" s="31"/>
      <c r="W16" s="31"/>
      <c r="X16" s="31"/>
      <c r="Y16" s="31"/>
      <c r="Z16" s="31"/>
      <c r="AA16" s="31"/>
      <c r="AB16" s="31"/>
      <c r="AC16" s="31"/>
      <c r="AD16" s="31"/>
      <c r="AE16" s="31"/>
    </row>
    <row r="17" spans="1:31" s="2" customFormat="1" ht="18" customHeight="1">
      <c r="A17" s="31"/>
      <c r="B17" s="36"/>
      <c r="C17" s="31"/>
      <c r="D17" s="31"/>
      <c r="E17" s="107" t="str">
        <f>IF('Rekapitulace zakázky'!E11="","",'Rekapitulace zakázky'!E11)</f>
        <v xml:space="preserve"> </v>
      </c>
      <c r="F17" s="31"/>
      <c r="G17" s="31"/>
      <c r="H17" s="31"/>
      <c r="I17" s="116" t="s">
        <v>26</v>
      </c>
      <c r="J17" s="107" t="str">
        <f>IF('Rekapitulace zakázky'!AN11="","",'Rekapitulace zakázky'!AN11)</f>
        <v/>
      </c>
      <c r="K17" s="31"/>
      <c r="L17" s="48"/>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customHeight="1">
      <c r="A19" s="31"/>
      <c r="B19" s="36"/>
      <c r="C19" s="31"/>
      <c r="D19" s="116" t="s">
        <v>27</v>
      </c>
      <c r="E19" s="31"/>
      <c r="F19" s="31"/>
      <c r="G19" s="31"/>
      <c r="H19" s="31"/>
      <c r="I19" s="116" t="s">
        <v>25</v>
      </c>
      <c r="J19" s="27" t="str">
        <f>'Rekapitulace zakázky'!AN13</f>
        <v>Vyplň údaj</v>
      </c>
      <c r="K19" s="31"/>
      <c r="L19" s="48"/>
      <c r="S19" s="31"/>
      <c r="T19" s="31"/>
      <c r="U19" s="31"/>
      <c r="V19" s="31"/>
      <c r="W19" s="31"/>
      <c r="X19" s="31"/>
      <c r="Y19" s="31"/>
      <c r="Z19" s="31"/>
      <c r="AA19" s="31"/>
      <c r="AB19" s="31"/>
      <c r="AC19" s="31"/>
      <c r="AD19" s="31"/>
      <c r="AE19" s="31"/>
    </row>
    <row r="20" spans="1:31" s="2" customFormat="1" ht="18" customHeight="1">
      <c r="A20" s="31"/>
      <c r="B20" s="36"/>
      <c r="C20" s="31"/>
      <c r="D20" s="31"/>
      <c r="E20" s="272" t="str">
        <f>'Rekapitulace zakázky'!E14</f>
        <v>Vyplň údaj</v>
      </c>
      <c r="F20" s="273"/>
      <c r="G20" s="273"/>
      <c r="H20" s="273"/>
      <c r="I20" s="116" t="s">
        <v>26</v>
      </c>
      <c r="J20" s="27" t="str">
        <f>'Rekapitulace zakázky'!AN14</f>
        <v>Vyplň údaj</v>
      </c>
      <c r="K20" s="31"/>
      <c r="L20" s="48"/>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customHeight="1">
      <c r="A22" s="31"/>
      <c r="B22" s="36"/>
      <c r="C22" s="31"/>
      <c r="D22" s="116" t="s">
        <v>29</v>
      </c>
      <c r="E22" s="31"/>
      <c r="F22" s="31"/>
      <c r="G22" s="31"/>
      <c r="H22" s="31"/>
      <c r="I22" s="116" t="s">
        <v>25</v>
      </c>
      <c r="J22" s="107" t="str">
        <f>IF('Rekapitulace zakázky'!AN16="","",'Rekapitulace zakázky'!AN16)</f>
        <v/>
      </c>
      <c r="K22" s="31"/>
      <c r="L22" s="48"/>
      <c r="S22" s="31"/>
      <c r="T22" s="31"/>
      <c r="U22" s="31"/>
      <c r="V22" s="31"/>
      <c r="W22" s="31"/>
      <c r="X22" s="31"/>
      <c r="Y22" s="31"/>
      <c r="Z22" s="31"/>
      <c r="AA22" s="31"/>
      <c r="AB22" s="31"/>
      <c r="AC22" s="31"/>
      <c r="AD22" s="31"/>
      <c r="AE22" s="31"/>
    </row>
    <row r="23" spans="1:31" s="2" customFormat="1" ht="18" customHeight="1">
      <c r="A23" s="31"/>
      <c r="B23" s="36"/>
      <c r="C23" s="31"/>
      <c r="D23" s="31"/>
      <c r="E23" s="107" t="str">
        <f>IF('Rekapitulace zakázky'!E17="","",'Rekapitulace zakázky'!E17)</f>
        <v xml:space="preserve"> </v>
      </c>
      <c r="F23" s="31"/>
      <c r="G23" s="31"/>
      <c r="H23" s="31"/>
      <c r="I23" s="116" t="s">
        <v>26</v>
      </c>
      <c r="J23" s="107" t="str">
        <f>IF('Rekapitulace zakázky'!AN17="","",'Rekapitulace zakázky'!AN17)</f>
        <v/>
      </c>
      <c r="K23" s="31"/>
      <c r="L23" s="48"/>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customHeight="1">
      <c r="A25" s="31"/>
      <c r="B25" s="36"/>
      <c r="C25" s="31"/>
      <c r="D25" s="116" t="s">
        <v>31</v>
      </c>
      <c r="E25" s="31"/>
      <c r="F25" s="31"/>
      <c r="G25" s="31"/>
      <c r="H25" s="31"/>
      <c r="I25" s="116" t="s">
        <v>25</v>
      </c>
      <c r="J25" s="107" t="str">
        <f>IF('Rekapitulace zakázky'!AN19="","",'Rekapitulace zakázky'!AN19)</f>
        <v/>
      </c>
      <c r="K25" s="31"/>
      <c r="L25" s="48"/>
      <c r="S25" s="31"/>
      <c r="T25" s="31"/>
      <c r="U25" s="31"/>
      <c r="V25" s="31"/>
      <c r="W25" s="31"/>
      <c r="X25" s="31"/>
      <c r="Y25" s="31"/>
      <c r="Z25" s="31"/>
      <c r="AA25" s="31"/>
      <c r="AB25" s="31"/>
      <c r="AC25" s="31"/>
      <c r="AD25" s="31"/>
      <c r="AE25" s="31"/>
    </row>
    <row r="26" spans="1:31" s="2" customFormat="1" ht="18" customHeight="1">
      <c r="A26" s="31"/>
      <c r="B26" s="36"/>
      <c r="C26" s="31"/>
      <c r="D26" s="31"/>
      <c r="E26" s="107" t="str">
        <f>IF('Rekapitulace zakázky'!E20="","",'Rekapitulace zakázky'!E20)</f>
        <v xml:space="preserve"> </v>
      </c>
      <c r="F26" s="31"/>
      <c r="G26" s="31"/>
      <c r="H26" s="31"/>
      <c r="I26" s="116" t="s">
        <v>26</v>
      </c>
      <c r="J26" s="107" t="str">
        <f>IF('Rekapitulace zakázky'!AN20="","",'Rekapitulace zakázky'!AN20)</f>
        <v/>
      </c>
      <c r="K26" s="31"/>
      <c r="L26" s="48"/>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customHeight="1">
      <c r="A28" s="31"/>
      <c r="B28" s="36"/>
      <c r="C28" s="31"/>
      <c r="D28" s="116" t="s">
        <v>32</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customHeight="1">
      <c r="A29" s="118"/>
      <c r="B29" s="119"/>
      <c r="C29" s="118"/>
      <c r="D29" s="118"/>
      <c r="E29" s="274" t="s">
        <v>1</v>
      </c>
      <c r="F29" s="274"/>
      <c r="G29" s="274"/>
      <c r="H29" s="274"/>
      <c r="I29" s="118"/>
      <c r="J29" s="118"/>
      <c r="K29" s="118"/>
      <c r="L29" s="120"/>
      <c r="S29" s="118"/>
      <c r="T29" s="118"/>
      <c r="U29" s="118"/>
      <c r="V29" s="118"/>
      <c r="W29" s="118"/>
      <c r="X29" s="118"/>
      <c r="Y29" s="118"/>
      <c r="Z29" s="118"/>
      <c r="AA29" s="118"/>
      <c r="AB29" s="118"/>
      <c r="AC29" s="118"/>
      <c r="AD29" s="118"/>
      <c r="AE29" s="118"/>
    </row>
    <row r="30" spans="1:31" s="2" customFormat="1" ht="6.95"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customHeight="1">
      <c r="A32" s="31"/>
      <c r="B32" s="36"/>
      <c r="C32" s="31"/>
      <c r="D32" s="122" t="s">
        <v>33</v>
      </c>
      <c r="E32" s="31"/>
      <c r="F32" s="31"/>
      <c r="G32" s="31"/>
      <c r="H32" s="31"/>
      <c r="I32" s="31"/>
      <c r="J32" s="123">
        <f>ROUND(J120, 2)</f>
        <v>0</v>
      </c>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customHeight="1">
      <c r="A34" s="31"/>
      <c r="B34" s="36"/>
      <c r="C34" s="31"/>
      <c r="D34" s="31"/>
      <c r="E34" s="31"/>
      <c r="F34" s="124" t="s">
        <v>35</v>
      </c>
      <c r="G34" s="31"/>
      <c r="H34" s="31"/>
      <c r="I34" s="124" t="s">
        <v>34</v>
      </c>
      <c r="J34" s="124" t="s">
        <v>36</v>
      </c>
      <c r="K34" s="31"/>
      <c r="L34" s="48"/>
      <c r="S34" s="31"/>
      <c r="T34" s="31"/>
      <c r="U34" s="31"/>
      <c r="V34" s="31"/>
      <c r="W34" s="31"/>
      <c r="X34" s="31"/>
      <c r="Y34" s="31"/>
      <c r="Z34" s="31"/>
      <c r="AA34" s="31"/>
      <c r="AB34" s="31"/>
      <c r="AC34" s="31"/>
      <c r="AD34" s="31"/>
      <c r="AE34" s="31"/>
    </row>
    <row r="35" spans="1:31" s="2" customFormat="1" ht="14.45" customHeight="1">
      <c r="A35" s="31"/>
      <c r="B35" s="36"/>
      <c r="C35" s="31"/>
      <c r="D35" s="125" t="s">
        <v>37</v>
      </c>
      <c r="E35" s="116" t="s">
        <v>38</v>
      </c>
      <c r="F35" s="126">
        <f>ROUND((SUM(BE120:BE141)),  2)</f>
        <v>0</v>
      </c>
      <c r="G35" s="31"/>
      <c r="H35" s="31"/>
      <c r="I35" s="127">
        <v>0.21</v>
      </c>
      <c r="J35" s="126">
        <f>ROUND(((SUM(BE120:BE141))*I35),  2)</f>
        <v>0</v>
      </c>
      <c r="K35" s="31"/>
      <c r="L35" s="48"/>
      <c r="S35" s="31"/>
      <c r="T35" s="31"/>
      <c r="U35" s="31"/>
      <c r="V35" s="31"/>
      <c r="W35" s="31"/>
      <c r="X35" s="31"/>
      <c r="Y35" s="31"/>
      <c r="Z35" s="31"/>
      <c r="AA35" s="31"/>
      <c r="AB35" s="31"/>
      <c r="AC35" s="31"/>
      <c r="AD35" s="31"/>
      <c r="AE35" s="31"/>
    </row>
    <row r="36" spans="1:31" s="2" customFormat="1" ht="14.45" customHeight="1">
      <c r="A36" s="31"/>
      <c r="B36" s="36"/>
      <c r="C36" s="31"/>
      <c r="D36" s="31"/>
      <c r="E36" s="116" t="s">
        <v>39</v>
      </c>
      <c r="F36" s="126">
        <f>ROUND((SUM(BF120:BF141)),  2)</f>
        <v>0</v>
      </c>
      <c r="G36" s="31"/>
      <c r="H36" s="31"/>
      <c r="I36" s="127">
        <v>0.15</v>
      </c>
      <c r="J36" s="126">
        <f>ROUND(((SUM(BF120:BF141))*I36),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40</v>
      </c>
      <c r="F37" s="126">
        <f>ROUND((SUM(BG120:BG141)),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41</v>
      </c>
      <c r="F38" s="126">
        <f>ROUND((SUM(BH120:BH141)),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42</v>
      </c>
      <c r="F39" s="126">
        <f>ROUND((SUM(BI120:BI141)),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customHeight="1">
      <c r="A41" s="31"/>
      <c r="B41" s="36"/>
      <c r="C41" s="128"/>
      <c r="D41" s="129" t="s">
        <v>43</v>
      </c>
      <c r="E41" s="130"/>
      <c r="F41" s="130"/>
      <c r="G41" s="131" t="s">
        <v>44</v>
      </c>
      <c r="H41" s="132" t="s">
        <v>45</v>
      </c>
      <c r="I41" s="130"/>
      <c r="J41" s="133">
        <f>SUM(J32:J39)</f>
        <v>0</v>
      </c>
      <c r="K41" s="134"/>
      <c r="L41" s="48"/>
      <c r="S41" s="31"/>
      <c r="T41" s="31"/>
      <c r="U41" s="31"/>
      <c r="V41" s="31"/>
      <c r="W41" s="31"/>
      <c r="X41" s="31"/>
      <c r="Y41" s="31"/>
      <c r="Z41" s="31"/>
      <c r="AA41" s="31"/>
      <c r="AB41" s="31"/>
      <c r="AC41" s="31"/>
      <c r="AD41" s="31"/>
      <c r="AE41" s="31"/>
    </row>
    <row r="42" spans="1:31" s="2" customFormat="1" ht="14.4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2" customFormat="1" ht="16.5" customHeight="1">
      <c r="A87" s="31"/>
      <c r="B87" s="32"/>
      <c r="C87" s="33"/>
      <c r="D87" s="33"/>
      <c r="E87" s="275" t="s">
        <v>127</v>
      </c>
      <c r="F87" s="277"/>
      <c r="G87" s="277"/>
      <c r="H87" s="277"/>
      <c r="I87" s="33"/>
      <c r="J87" s="33"/>
      <c r="K87" s="33"/>
      <c r="L87" s="48"/>
      <c r="S87" s="31"/>
      <c r="T87" s="31"/>
      <c r="U87" s="31"/>
      <c r="V87" s="31"/>
      <c r="W87" s="31"/>
      <c r="X87" s="31"/>
      <c r="Y87" s="31"/>
      <c r="Z87" s="31"/>
      <c r="AA87" s="31"/>
      <c r="AB87" s="31"/>
      <c r="AC87" s="31"/>
      <c r="AD87" s="31"/>
      <c r="AE87" s="31"/>
    </row>
    <row r="88" spans="1:31" s="2" customFormat="1" ht="12" customHeight="1">
      <c r="A88" s="31"/>
      <c r="B88" s="32"/>
      <c r="C88" s="26" t="s">
        <v>128</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customHeight="1">
      <c r="A89" s="31"/>
      <c r="B89" s="32"/>
      <c r="C89" s="33"/>
      <c r="D89" s="33"/>
      <c r="E89" s="227" t="str">
        <f>E11</f>
        <v>VRN - Vedlekší rozpočtové náklady</v>
      </c>
      <c r="F89" s="277"/>
      <c r="G89" s="277"/>
      <c r="H89" s="277"/>
      <c r="I89" s="33"/>
      <c r="J89" s="33"/>
      <c r="K89" s="33"/>
      <c r="L89" s="48"/>
      <c r="S89" s="31"/>
      <c r="T89" s="31"/>
      <c r="U89" s="31"/>
      <c r="V89" s="31"/>
      <c r="W89" s="31"/>
      <c r="X89" s="31"/>
      <c r="Y89" s="31"/>
      <c r="Z89" s="31"/>
      <c r="AA89" s="31"/>
      <c r="AB89" s="31"/>
      <c r="AC89" s="31"/>
      <c r="AD89" s="31"/>
      <c r="AE89" s="31"/>
    </row>
    <row r="90" spans="1:31"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customHeight="1">
      <c r="A91" s="31"/>
      <c r="B91" s="32"/>
      <c r="C91" s="26" t="s">
        <v>20</v>
      </c>
      <c r="D91" s="33"/>
      <c r="E91" s="33"/>
      <c r="F91" s="24" t="str">
        <f>F14</f>
        <v xml:space="preserve"> </v>
      </c>
      <c r="G91" s="33"/>
      <c r="H91" s="33"/>
      <c r="I91" s="26" t="s">
        <v>22</v>
      </c>
      <c r="J91" s="63" t="str">
        <f>IF(J14="","",J14)</f>
        <v>8. 10. 2020</v>
      </c>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customHeight="1">
      <c r="A93" s="31"/>
      <c r="B93" s="32"/>
      <c r="C93" s="26" t="s">
        <v>24</v>
      </c>
      <c r="D93" s="33"/>
      <c r="E93" s="33"/>
      <c r="F93" s="24" t="str">
        <f>E17</f>
        <v xml:space="preserve"> </v>
      </c>
      <c r="G93" s="33"/>
      <c r="H93" s="33"/>
      <c r="I93" s="26" t="s">
        <v>29</v>
      </c>
      <c r="J93" s="29" t="str">
        <f>E23</f>
        <v xml:space="preserve"> </v>
      </c>
      <c r="K93" s="33"/>
      <c r="L93" s="48"/>
      <c r="S93" s="31"/>
      <c r="T93" s="31"/>
      <c r="U93" s="31"/>
      <c r="V93" s="31"/>
      <c r="W93" s="31"/>
      <c r="X93" s="31"/>
      <c r="Y93" s="31"/>
      <c r="Z93" s="31"/>
      <c r="AA93" s="31"/>
      <c r="AB93" s="31"/>
      <c r="AC93" s="31"/>
      <c r="AD93" s="31"/>
      <c r="AE93" s="31"/>
    </row>
    <row r="94" spans="1:31" s="2" customFormat="1" ht="15.2" customHeight="1">
      <c r="A94" s="31"/>
      <c r="B94" s="32"/>
      <c r="C94" s="26" t="s">
        <v>27</v>
      </c>
      <c r="D94" s="33"/>
      <c r="E94" s="33"/>
      <c r="F94" s="24" t="str">
        <f>IF(E20="","",E20)</f>
        <v>Vyplň údaj</v>
      </c>
      <c r="G94" s="33"/>
      <c r="H94" s="33"/>
      <c r="I94" s="26" t="s">
        <v>31</v>
      </c>
      <c r="J94" s="29" t="str">
        <f>E26</f>
        <v xml:space="preserve"> </v>
      </c>
      <c r="K94" s="33"/>
      <c r="L94" s="48"/>
      <c r="S94" s="31"/>
      <c r="T94" s="31"/>
      <c r="U94" s="31"/>
      <c r="V94" s="31"/>
      <c r="W94" s="31"/>
      <c r="X94" s="31"/>
      <c r="Y94" s="31"/>
      <c r="Z94" s="31"/>
      <c r="AA94" s="31"/>
      <c r="AB94" s="31"/>
      <c r="AC94" s="31"/>
      <c r="AD94" s="31"/>
      <c r="AE94" s="31"/>
    </row>
    <row r="95" spans="1:31"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customHeight="1">
      <c r="A96" s="31"/>
      <c r="B96" s="32"/>
      <c r="C96" s="146" t="s">
        <v>131</v>
      </c>
      <c r="D96" s="147"/>
      <c r="E96" s="147"/>
      <c r="F96" s="147"/>
      <c r="G96" s="147"/>
      <c r="H96" s="147"/>
      <c r="I96" s="147"/>
      <c r="J96" s="148" t="s">
        <v>132</v>
      </c>
      <c r="K96" s="147"/>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customHeight="1">
      <c r="A98" s="31"/>
      <c r="B98" s="32"/>
      <c r="C98" s="149" t="s">
        <v>133</v>
      </c>
      <c r="D98" s="33"/>
      <c r="E98" s="33"/>
      <c r="F98" s="33"/>
      <c r="G98" s="33"/>
      <c r="H98" s="33"/>
      <c r="I98" s="33"/>
      <c r="J98" s="81">
        <f>J120</f>
        <v>0</v>
      </c>
      <c r="K98" s="33"/>
      <c r="L98" s="48"/>
      <c r="S98" s="31"/>
      <c r="T98" s="31"/>
      <c r="U98" s="31"/>
      <c r="V98" s="31"/>
      <c r="W98" s="31"/>
      <c r="X98" s="31"/>
      <c r="Y98" s="31"/>
      <c r="Z98" s="31"/>
      <c r="AA98" s="31"/>
      <c r="AB98" s="31"/>
      <c r="AC98" s="31"/>
      <c r="AD98" s="31"/>
      <c r="AE98" s="31"/>
      <c r="AU98" s="14" t="s">
        <v>134</v>
      </c>
    </row>
    <row r="99" spans="1:47" s="2" customFormat="1" ht="21.75"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47" s="2" customFormat="1" ht="6.95" customHeight="1">
      <c r="A100" s="31"/>
      <c r="B100" s="51"/>
      <c r="C100" s="52"/>
      <c r="D100" s="52"/>
      <c r="E100" s="52"/>
      <c r="F100" s="52"/>
      <c r="G100" s="52"/>
      <c r="H100" s="52"/>
      <c r="I100" s="52"/>
      <c r="J100" s="52"/>
      <c r="K100" s="52"/>
      <c r="L100" s="48"/>
      <c r="S100" s="31"/>
      <c r="T100" s="31"/>
      <c r="U100" s="31"/>
      <c r="V100" s="31"/>
      <c r="W100" s="31"/>
      <c r="X100" s="31"/>
      <c r="Y100" s="31"/>
      <c r="Z100" s="31"/>
      <c r="AA100" s="31"/>
      <c r="AB100" s="31"/>
      <c r="AC100" s="31"/>
      <c r="AD100" s="31"/>
      <c r="AE100" s="31"/>
    </row>
    <row r="104" spans="1:47" s="2" customFormat="1" ht="6.95" customHeight="1">
      <c r="A104" s="31"/>
      <c r="B104" s="53"/>
      <c r="C104" s="54"/>
      <c r="D104" s="54"/>
      <c r="E104" s="54"/>
      <c r="F104" s="54"/>
      <c r="G104" s="54"/>
      <c r="H104" s="54"/>
      <c r="I104" s="54"/>
      <c r="J104" s="54"/>
      <c r="K104" s="54"/>
      <c r="L104" s="48"/>
      <c r="S104" s="31"/>
      <c r="T104" s="31"/>
      <c r="U104" s="31"/>
      <c r="V104" s="31"/>
      <c r="W104" s="31"/>
      <c r="X104" s="31"/>
      <c r="Y104" s="31"/>
      <c r="Z104" s="31"/>
      <c r="AA104" s="31"/>
      <c r="AB104" s="31"/>
      <c r="AC104" s="31"/>
      <c r="AD104" s="31"/>
      <c r="AE104" s="31"/>
    </row>
    <row r="105" spans="1:47" s="2" customFormat="1" ht="24.95" customHeight="1">
      <c r="A105" s="31"/>
      <c r="B105" s="32"/>
      <c r="C105" s="20" t="s">
        <v>136</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47" s="2" customFormat="1" ht="6.9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47" s="2" customFormat="1" ht="12" customHeight="1">
      <c r="A107" s="31"/>
      <c r="B107" s="32"/>
      <c r="C107" s="26" t="s">
        <v>16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47" s="2" customFormat="1" ht="16.5" customHeight="1">
      <c r="A108" s="31"/>
      <c r="B108" s="32"/>
      <c r="C108" s="33"/>
      <c r="D108" s="33"/>
      <c r="E108" s="275" t="str">
        <f>E7</f>
        <v>Oprava zabezpečovacího zařízení v žst. Bechyně</v>
      </c>
      <c r="F108" s="276"/>
      <c r="G108" s="276"/>
      <c r="H108" s="276"/>
      <c r="I108" s="33"/>
      <c r="J108" s="33"/>
      <c r="K108" s="33"/>
      <c r="L108" s="48"/>
      <c r="S108" s="31"/>
      <c r="T108" s="31"/>
      <c r="U108" s="31"/>
      <c r="V108" s="31"/>
      <c r="W108" s="31"/>
      <c r="X108" s="31"/>
      <c r="Y108" s="31"/>
      <c r="Z108" s="31"/>
      <c r="AA108" s="31"/>
      <c r="AB108" s="31"/>
      <c r="AC108" s="31"/>
      <c r="AD108" s="31"/>
      <c r="AE108" s="31"/>
    </row>
    <row r="109" spans="1:47" s="1" customFormat="1" ht="12" customHeight="1">
      <c r="B109" s="18"/>
      <c r="C109" s="26" t="s">
        <v>126</v>
      </c>
      <c r="D109" s="19"/>
      <c r="E109" s="19"/>
      <c r="F109" s="19"/>
      <c r="G109" s="19"/>
      <c r="H109" s="19"/>
      <c r="I109" s="19"/>
      <c r="J109" s="19"/>
      <c r="K109" s="19"/>
      <c r="L109" s="17"/>
    </row>
    <row r="110" spans="1:47" s="2" customFormat="1" ht="16.5" customHeight="1">
      <c r="A110" s="31"/>
      <c r="B110" s="32"/>
      <c r="C110" s="33"/>
      <c r="D110" s="33"/>
      <c r="E110" s="275" t="s">
        <v>127</v>
      </c>
      <c r="F110" s="277"/>
      <c r="G110" s="277"/>
      <c r="H110" s="277"/>
      <c r="I110" s="33"/>
      <c r="J110" s="33"/>
      <c r="K110" s="33"/>
      <c r="L110" s="48"/>
      <c r="S110" s="31"/>
      <c r="T110" s="31"/>
      <c r="U110" s="31"/>
      <c r="V110" s="31"/>
      <c r="W110" s="31"/>
      <c r="X110" s="31"/>
      <c r="Y110" s="31"/>
      <c r="Z110" s="31"/>
      <c r="AA110" s="31"/>
      <c r="AB110" s="31"/>
      <c r="AC110" s="31"/>
      <c r="AD110" s="31"/>
      <c r="AE110" s="31"/>
    </row>
    <row r="111" spans="1:47" s="2" customFormat="1" ht="12" customHeight="1">
      <c r="A111" s="31"/>
      <c r="B111" s="32"/>
      <c r="C111" s="26" t="s">
        <v>128</v>
      </c>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47" s="2" customFormat="1" ht="16.5" customHeight="1">
      <c r="A112" s="31"/>
      <c r="B112" s="32"/>
      <c r="C112" s="33"/>
      <c r="D112" s="33"/>
      <c r="E112" s="227" t="str">
        <f>E11</f>
        <v>VRN - Vedlekší rozpočtové náklady</v>
      </c>
      <c r="F112" s="277"/>
      <c r="G112" s="277"/>
      <c r="H112" s="277"/>
      <c r="I112" s="33"/>
      <c r="J112" s="33"/>
      <c r="K112" s="33"/>
      <c r="L112" s="48"/>
      <c r="S112" s="31"/>
      <c r="T112" s="31"/>
      <c r="U112" s="31"/>
      <c r="V112" s="31"/>
      <c r="W112" s="31"/>
      <c r="X112" s="31"/>
      <c r="Y112" s="31"/>
      <c r="Z112" s="31"/>
      <c r="AA112" s="31"/>
      <c r="AB112" s="31"/>
      <c r="AC112" s="31"/>
      <c r="AD112" s="31"/>
      <c r="AE112" s="31"/>
    </row>
    <row r="113" spans="1:65"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2" customHeight="1">
      <c r="A114" s="31"/>
      <c r="B114" s="32"/>
      <c r="C114" s="26" t="s">
        <v>20</v>
      </c>
      <c r="D114" s="33"/>
      <c r="E114" s="33"/>
      <c r="F114" s="24" t="str">
        <f>F14</f>
        <v xml:space="preserve"> </v>
      </c>
      <c r="G114" s="33"/>
      <c r="H114" s="33"/>
      <c r="I114" s="26" t="s">
        <v>22</v>
      </c>
      <c r="J114" s="63" t="str">
        <f>IF(J14="","",J14)</f>
        <v>8. 10. 2020</v>
      </c>
      <c r="K114" s="33"/>
      <c r="L114" s="48"/>
      <c r="S114" s="31"/>
      <c r="T114" s="31"/>
      <c r="U114" s="31"/>
      <c r="V114" s="31"/>
      <c r="W114" s="31"/>
      <c r="X114" s="31"/>
      <c r="Y114" s="31"/>
      <c r="Z114" s="31"/>
      <c r="AA114" s="31"/>
      <c r="AB114" s="31"/>
      <c r="AC114" s="31"/>
      <c r="AD114" s="31"/>
      <c r="AE114" s="31"/>
    </row>
    <row r="115" spans="1:65" s="2" customFormat="1" ht="6.9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2" customFormat="1" ht="15.2" customHeight="1">
      <c r="A116" s="31"/>
      <c r="B116" s="32"/>
      <c r="C116" s="26" t="s">
        <v>24</v>
      </c>
      <c r="D116" s="33"/>
      <c r="E116" s="33"/>
      <c r="F116" s="24" t="str">
        <f>E17</f>
        <v xml:space="preserve"> </v>
      </c>
      <c r="G116" s="33"/>
      <c r="H116" s="33"/>
      <c r="I116" s="26" t="s">
        <v>29</v>
      </c>
      <c r="J116" s="29" t="str">
        <f>E23</f>
        <v xml:space="preserve"> </v>
      </c>
      <c r="K116" s="33"/>
      <c r="L116" s="48"/>
      <c r="S116" s="31"/>
      <c r="T116" s="31"/>
      <c r="U116" s="31"/>
      <c r="V116" s="31"/>
      <c r="W116" s="31"/>
      <c r="X116" s="31"/>
      <c r="Y116" s="31"/>
      <c r="Z116" s="31"/>
      <c r="AA116" s="31"/>
      <c r="AB116" s="31"/>
      <c r="AC116" s="31"/>
      <c r="AD116" s="31"/>
      <c r="AE116" s="31"/>
    </row>
    <row r="117" spans="1:65" s="2" customFormat="1" ht="15.2" customHeight="1">
      <c r="A117" s="31"/>
      <c r="B117" s="32"/>
      <c r="C117" s="26" t="s">
        <v>27</v>
      </c>
      <c r="D117" s="33"/>
      <c r="E117" s="33"/>
      <c r="F117" s="24" t="str">
        <f>IF(E20="","",E20)</f>
        <v>Vyplň údaj</v>
      </c>
      <c r="G117" s="33"/>
      <c r="H117" s="33"/>
      <c r="I117" s="26" t="s">
        <v>31</v>
      </c>
      <c r="J117" s="29" t="str">
        <f>E26</f>
        <v xml:space="preserve"> </v>
      </c>
      <c r="K117" s="33"/>
      <c r="L117" s="48"/>
      <c r="S117" s="31"/>
      <c r="T117" s="31"/>
      <c r="U117" s="31"/>
      <c r="V117" s="31"/>
      <c r="W117" s="31"/>
      <c r="X117" s="31"/>
      <c r="Y117" s="31"/>
      <c r="Z117" s="31"/>
      <c r="AA117" s="31"/>
      <c r="AB117" s="31"/>
      <c r="AC117" s="31"/>
      <c r="AD117" s="31"/>
      <c r="AE117" s="31"/>
    </row>
    <row r="118" spans="1:65" s="2" customFormat="1" ht="10.35"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10" customFormat="1" ht="29.25" customHeight="1">
      <c r="A119" s="156"/>
      <c r="B119" s="157"/>
      <c r="C119" s="158" t="s">
        <v>137</v>
      </c>
      <c r="D119" s="159" t="s">
        <v>58</v>
      </c>
      <c r="E119" s="159" t="s">
        <v>54</v>
      </c>
      <c r="F119" s="159" t="s">
        <v>55</v>
      </c>
      <c r="G119" s="159" t="s">
        <v>138</v>
      </c>
      <c r="H119" s="159" t="s">
        <v>139</v>
      </c>
      <c r="I119" s="159" t="s">
        <v>140</v>
      </c>
      <c r="J119" s="159" t="s">
        <v>132</v>
      </c>
      <c r="K119" s="160" t="s">
        <v>141</v>
      </c>
      <c r="L119" s="161"/>
      <c r="M119" s="72" t="s">
        <v>1</v>
      </c>
      <c r="N119" s="73" t="s">
        <v>37</v>
      </c>
      <c r="O119" s="73" t="s">
        <v>142</v>
      </c>
      <c r="P119" s="73" t="s">
        <v>143</v>
      </c>
      <c r="Q119" s="73" t="s">
        <v>144</v>
      </c>
      <c r="R119" s="73" t="s">
        <v>145</v>
      </c>
      <c r="S119" s="73" t="s">
        <v>146</v>
      </c>
      <c r="T119" s="74" t="s">
        <v>147</v>
      </c>
      <c r="U119" s="156"/>
      <c r="V119" s="156"/>
      <c r="W119" s="156"/>
      <c r="X119" s="156"/>
      <c r="Y119" s="156"/>
      <c r="Z119" s="156"/>
      <c r="AA119" s="156"/>
      <c r="AB119" s="156"/>
      <c r="AC119" s="156"/>
      <c r="AD119" s="156"/>
      <c r="AE119" s="156"/>
    </row>
    <row r="120" spans="1:65" s="2" customFormat="1" ht="22.9" customHeight="1">
      <c r="A120" s="31"/>
      <c r="B120" s="32"/>
      <c r="C120" s="79" t="s">
        <v>148</v>
      </c>
      <c r="D120" s="33"/>
      <c r="E120" s="33"/>
      <c r="F120" s="33"/>
      <c r="G120" s="33"/>
      <c r="H120" s="33"/>
      <c r="I120" s="33"/>
      <c r="J120" s="162">
        <f>BK120</f>
        <v>0</v>
      </c>
      <c r="K120" s="33"/>
      <c r="L120" s="36"/>
      <c r="M120" s="75"/>
      <c r="N120" s="163"/>
      <c r="O120" s="76"/>
      <c r="P120" s="164">
        <f>SUM(P121:P141)</f>
        <v>0</v>
      </c>
      <c r="Q120" s="76"/>
      <c r="R120" s="164">
        <f>SUM(R121:R141)</f>
        <v>0</v>
      </c>
      <c r="S120" s="76"/>
      <c r="T120" s="165">
        <f>SUM(T121:T141)</f>
        <v>0</v>
      </c>
      <c r="U120" s="31"/>
      <c r="V120" s="31"/>
      <c r="W120" s="31"/>
      <c r="X120" s="31"/>
      <c r="Y120" s="31"/>
      <c r="Z120" s="31"/>
      <c r="AA120" s="31"/>
      <c r="AB120" s="31"/>
      <c r="AC120" s="31"/>
      <c r="AD120" s="31"/>
      <c r="AE120" s="31"/>
      <c r="AT120" s="14" t="s">
        <v>72</v>
      </c>
      <c r="AU120" s="14" t="s">
        <v>134</v>
      </c>
      <c r="BK120" s="166">
        <f>SUM(BK121:BK141)</f>
        <v>0</v>
      </c>
    </row>
    <row r="121" spans="1:65" s="2" customFormat="1" ht="24.2" customHeight="1">
      <c r="A121" s="31"/>
      <c r="B121" s="32"/>
      <c r="C121" s="200" t="s">
        <v>80</v>
      </c>
      <c r="D121" s="200" t="s">
        <v>185</v>
      </c>
      <c r="E121" s="201" t="s">
        <v>2014</v>
      </c>
      <c r="F121" s="202" t="s">
        <v>2015</v>
      </c>
      <c r="G121" s="203" t="s">
        <v>2016</v>
      </c>
      <c r="H121" s="221"/>
      <c r="I121" s="205"/>
      <c r="J121" s="206">
        <f>ROUND(I121*H121,2)</f>
        <v>0</v>
      </c>
      <c r="K121" s="202" t="s">
        <v>154</v>
      </c>
      <c r="L121" s="36"/>
      <c r="M121" s="207" t="s">
        <v>1</v>
      </c>
      <c r="N121" s="208" t="s">
        <v>38</v>
      </c>
      <c r="O121" s="68"/>
      <c r="P121" s="191">
        <f>O121*H121</f>
        <v>0</v>
      </c>
      <c r="Q121" s="191">
        <v>0</v>
      </c>
      <c r="R121" s="191">
        <f>Q121*H121</f>
        <v>0</v>
      </c>
      <c r="S121" s="191">
        <v>0</v>
      </c>
      <c r="T121" s="192">
        <f>S121*H121</f>
        <v>0</v>
      </c>
      <c r="U121" s="31"/>
      <c r="V121" s="31"/>
      <c r="W121" s="31"/>
      <c r="X121" s="31"/>
      <c r="Y121" s="31"/>
      <c r="Z121" s="31"/>
      <c r="AA121" s="31"/>
      <c r="AB121" s="31"/>
      <c r="AC121" s="31"/>
      <c r="AD121" s="31"/>
      <c r="AE121" s="31"/>
      <c r="AR121" s="193" t="s">
        <v>164</v>
      </c>
      <c r="AT121" s="193" t="s">
        <v>185</v>
      </c>
      <c r="AU121" s="193" t="s">
        <v>73</v>
      </c>
      <c r="AY121" s="14" t="s">
        <v>149</v>
      </c>
      <c r="BE121" s="194">
        <f>IF(N121="základní",J121,0)</f>
        <v>0</v>
      </c>
      <c r="BF121" s="194">
        <f>IF(N121="snížená",J121,0)</f>
        <v>0</v>
      </c>
      <c r="BG121" s="194">
        <f>IF(N121="zákl. přenesená",J121,0)</f>
        <v>0</v>
      </c>
      <c r="BH121" s="194">
        <f>IF(N121="sníž. přenesená",J121,0)</f>
        <v>0</v>
      </c>
      <c r="BI121" s="194">
        <f>IF(N121="nulová",J121,0)</f>
        <v>0</v>
      </c>
      <c r="BJ121" s="14" t="s">
        <v>80</v>
      </c>
      <c r="BK121" s="194">
        <f>ROUND(I121*H121,2)</f>
        <v>0</v>
      </c>
      <c r="BL121" s="14" t="s">
        <v>164</v>
      </c>
      <c r="BM121" s="193" t="s">
        <v>2017</v>
      </c>
    </row>
    <row r="122" spans="1:65" s="2" customFormat="1" ht="11.25">
      <c r="A122" s="31"/>
      <c r="B122" s="32"/>
      <c r="C122" s="33"/>
      <c r="D122" s="195" t="s">
        <v>157</v>
      </c>
      <c r="E122" s="33"/>
      <c r="F122" s="196" t="s">
        <v>2015</v>
      </c>
      <c r="G122" s="33"/>
      <c r="H122" s="33"/>
      <c r="I122" s="197"/>
      <c r="J122" s="33"/>
      <c r="K122" s="33"/>
      <c r="L122" s="36"/>
      <c r="M122" s="198"/>
      <c r="N122" s="199"/>
      <c r="O122" s="68"/>
      <c r="P122" s="68"/>
      <c r="Q122" s="68"/>
      <c r="R122" s="68"/>
      <c r="S122" s="68"/>
      <c r="T122" s="69"/>
      <c r="U122" s="31"/>
      <c r="V122" s="31"/>
      <c r="W122" s="31"/>
      <c r="X122" s="31"/>
      <c r="Y122" s="31"/>
      <c r="Z122" s="31"/>
      <c r="AA122" s="31"/>
      <c r="AB122" s="31"/>
      <c r="AC122" s="31"/>
      <c r="AD122" s="31"/>
      <c r="AE122" s="31"/>
      <c r="AT122" s="14" t="s">
        <v>157</v>
      </c>
      <c r="AU122" s="14" t="s">
        <v>73</v>
      </c>
    </row>
    <row r="123" spans="1:65" s="2" customFormat="1" ht="29.25">
      <c r="A123" s="31"/>
      <c r="B123" s="32"/>
      <c r="C123" s="33"/>
      <c r="D123" s="195" t="s">
        <v>495</v>
      </c>
      <c r="E123" s="33"/>
      <c r="F123" s="220" t="s">
        <v>2018</v>
      </c>
      <c r="G123" s="33"/>
      <c r="H123" s="33"/>
      <c r="I123" s="197"/>
      <c r="J123" s="33"/>
      <c r="K123" s="33"/>
      <c r="L123" s="36"/>
      <c r="M123" s="198"/>
      <c r="N123" s="199"/>
      <c r="O123" s="68"/>
      <c r="P123" s="68"/>
      <c r="Q123" s="68"/>
      <c r="R123" s="68"/>
      <c r="S123" s="68"/>
      <c r="T123" s="69"/>
      <c r="U123" s="31"/>
      <c r="V123" s="31"/>
      <c r="W123" s="31"/>
      <c r="X123" s="31"/>
      <c r="Y123" s="31"/>
      <c r="Z123" s="31"/>
      <c r="AA123" s="31"/>
      <c r="AB123" s="31"/>
      <c r="AC123" s="31"/>
      <c r="AD123" s="31"/>
      <c r="AE123" s="31"/>
      <c r="AT123" s="14" t="s">
        <v>495</v>
      </c>
      <c r="AU123" s="14" t="s">
        <v>73</v>
      </c>
    </row>
    <row r="124" spans="1:65" s="2" customFormat="1" ht="24.2" customHeight="1">
      <c r="A124" s="31"/>
      <c r="B124" s="32"/>
      <c r="C124" s="200" t="s">
        <v>82</v>
      </c>
      <c r="D124" s="200" t="s">
        <v>185</v>
      </c>
      <c r="E124" s="201" t="s">
        <v>2019</v>
      </c>
      <c r="F124" s="202" t="s">
        <v>2020</v>
      </c>
      <c r="G124" s="203" t="s">
        <v>2016</v>
      </c>
      <c r="H124" s="221"/>
      <c r="I124" s="205"/>
      <c r="J124" s="206">
        <f>ROUND(I124*H124,2)</f>
        <v>0</v>
      </c>
      <c r="K124" s="202" t="s">
        <v>154</v>
      </c>
      <c r="L124" s="36"/>
      <c r="M124" s="207" t="s">
        <v>1</v>
      </c>
      <c r="N124" s="208" t="s">
        <v>38</v>
      </c>
      <c r="O124" s="68"/>
      <c r="P124" s="191">
        <f>O124*H124</f>
        <v>0</v>
      </c>
      <c r="Q124" s="191">
        <v>0</v>
      </c>
      <c r="R124" s="191">
        <f>Q124*H124</f>
        <v>0</v>
      </c>
      <c r="S124" s="191">
        <v>0</v>
      </c>
      <c r="T124" s="192">
        <f>S124*H124</f>
        <v>0</v>
      </c>
      <c r="U124" s="31"/>
      <c r="V124" s="31"/>
      <c r="W124" s="31"/>
      <c r="X124" s="31"/>
      <c r="Y124" s="31"/>
      <c r="Z124" s="31"/>
      <c r="AA124" s="31"/>
      <c r="AB124" s="31"/>
      <c r="AC124" s="31"/>
      <c r="AD124" s="31"/>
      <c r="AE124" s="31"/>
      <c r="AR124" s="193" t="s">
        <v>164</v>
      </c>
      <c r="AT124" s="193" t="s">
        <v>185</v>
      </c>
      <c r="AU124" s="193" t="s">
        <v>73</v>
      </c>
      <c r="AY124" s="14" t="s">
        <v>149</v>
      </c>
      <c r="BE124" s="194">
        <f>IF(N124="základní",J124,0)</f>
        <v>0</v>
      </c>
      <c r="BF124" s="194">
        <f>IF(N124="snížená",J124,0)</f>
        <v>0</v>
      </c>
      <c r="BG124" s="194">
        <f>IF(N124="zákl. přenesená",J124,0)</f>
        <v>0</v>
      </c>
      <c r="BH124" s="194">
        <f>IF(N124="sníž. přenesená",J124,0)</f>
        <v>0</v>
      </c>
      <c r="BI124" s="194">
        <f>IF(N124="nulová",J124,0)</f>
        <v>0</v>
      </c>
      <c r="BJ124" s="14" t="s">
        <v>80</v>
      </c>
      <c r="BK124" s="194">
        <f>ROUND(I124*H124,2)</f>
        <v>0</v>
      </c>
      <c r="BL124" s="14" t="s">
        <v>164</v>
      </c>
      <c r="BM124" s="193" t="s">
        <v>2021</v>
      </c>
    </row>
    <row r="125" spans="1:65" s="2" customFormat="1" ht="48.75">
      <c r="A125" s="31"/>
      <c r="B125" s="32"/>
      <c r="C125" s="33"/>
      <c r="D125" s="195" t="s">
        <v>157</v>
      </c>
      <c r="E125" s="33"/>
      <c r="F125" s="196" t="s">
        <v>2022</v>
      </c>
      <c r="G125" s="33"/>
      <c r="H125" s="33"/>
      <c r="I125" s="197"/>
      <c r="J125" s="33"/>
      <c r="K125" s="33"/>
      <c r="L125" s="36"/>
      <c r="M125" s="198"/>
      <c r="N125" s="199"/>
      <c r="O125" s="68"/>
      <c r="P125" s="68"/>
      <c r="Q125" s="68"/>
      <c r="R125" s="68"/>
      <c r="S125" s="68"/>
      <c r="T125" s="69"/>
      <c r="U125" s="31"/>
      <c r="V125" s="31"/>
      <c r="W125" s="31"/>
      <c r="X125" s="31"/>
      <c r="Y125" s="31"/>
      <c r="Z125" s="31"/>
      <c r="AA125" s="31"/>
      <c r="AB125" s="31"/>
      <c r="AC125" s="31"/>
      <c r="AD125" s="31"/>
      <c r="AE125" s="31"/>
      <c r="AT125" s="14" t="s">
        <v>157</v>
      </c>
      <c r="AU125" s="14" t="s">
        <v>73</v>
      </c>
    </row>
    <row r="126" spans="1:65" s="2" customFormat="1" ht="39">
      <c r="A126" s="31"/>
      <c r="B126" s="32"/>
      <c r="C126" s="33"/>
      <c r="D126" s="195" t="s">
        <v>1413</v>
      </c>
      <c r="E126" s="33"/>
      <c r="F126" s="220" t="s">
        <v>2023</v>
      </c>
      <c r="G126" s="33"/>
      <c r="H126" s="33"/>
      <c r="I126" s="197"/>
      <c r="J126" s="33"/>
      <c r="K126" s="33"/>
      <c r="L126" s="36"/>
      <c r="M126" s="198"/>
      <c r="N126" s="199"/>
      <c r="O126" s="68"/>
      <c r="P126" s="68"/>
      <c r="Q126" s="68"/>
      <c r="R126" s="68"/>
      <c r="S126" s="68"/>
      <c r="T126" s="69"/>
      <c r="U126" s="31"/>
      <c r="V126" s="31"/>
      <c r="W126" s="31"/>
      <c r="X126" s="31"/>
      <c r="Y126" s="31"/>
      <c r="Z126" s="31"/>
      <c r="AA126" s="31"/>
      <c r="AB126" s="31"/>
      <c r="AC126" s="31"/>
      <c r="AD126" s="31"/>
      <c r="AE126" s="31"/>
      <c r="AT126" s="14" t="s">
        <v>1413</v>
      </c>
      <c r="AU126" s="14" t="s">
        <v>73</v>
      </c>
    </row>
    <row r="127" spans="1:65" s="2" customFormat="1" ht="29.25">
      <c r="A127" s="31"/>
      <c r="B127" s="32"/>
      <c r="C127" s="33"/>
      <c r="D127" s="195" t="s">
        <v>495</v>
      </c>
      <c r="E127" s="33"/>
      <c r="F127" s="220" t="s">
        <v>2018</v>
      </c>
      <c r="G127" s="33"/>
      <c r="H127" s="33"/>
      <c r="I127" s="197"/>
      <c r="J127" s="33"/>
      <c r="K127" s="33"/>
      <c r="L127" s="36"/>
      <c r="M127" s="198"/>
      <c r="N127" s="199"/>
      <c r="O127" s="68"/>
      <c r="P127" s="68"/>
      <c r="Q127" s="68"/>
      <c r="R127" s="68"/>
      <c r="S127" s="68"/>
      <c r="T127" s="69"/>
      <c r="U127" s="31"/>
      <c r="V127" s="31"/>
      <c r="W127" s="31"/>
      <c r="X127" s="31"/>
      <c r="Y127" s="31"/>
      <c r="Z127" s="31"/>
      <c r="AA127" s="31"/>
      <c r="AB127" s="31"/>
      <c r="AC127" s="31"/>
      <c r="AD127" s="31"/>
      <c r="AE127" s="31"/>
      <c r="AT127" s="14" t="s">
        <v>495</v>
      </c>
      <c r="AU127" s="14" t="s">
        <v>73</v>
      </c>
    </row>
    <row r="128" spans="1:65" s="2" customFormat="1" ht="37.9" customHeight="1">
      <c r="A128" s="31"/>
      <c r="B128" s="32"/>
      <c r="C128" s="200" t="s">
        <v>95</v>
      </c>
      <c r="D128" s="200" t="s">
        <v>185</v>
      </c>
      <c r="E128" s="201" t="s">
        <v>2024</v>
      </c>
      <c r="F128" s="202" t="s">
        <v>2025</v>
      </c>
      <c r="G128" s="203" t="s">
        <v>2016</v>
      </c>
      <c r="H128" s="221"/>
      <c r="I128" s="205"/>
      <c r="J128" s="206">
        <f>ROUND(I128*H128,2)</f>
        <v>0</v>
      </c>
      <c r="K128" s="202" t="s">
        <v>154</v>
      </c>
      <c r="L128" s="36"/>
      <c r="M128" s="207" t="s">
        <v>1</v>
      </c>
      <c r="N128" s="208" t="s">
        <v>38</v>
      </c>
      <c r="O128" s="68"/>
      <c r="P128" s="191">
        <f>O128*H128</f>
        <v>0</v>
      </c>
      <c r="Q128" s="191">
        <v>0</v>
      </c>
      <c r="R128" s="191">
        <f>Q128*H128</f>
        <v>0</v>
      </c>
      <c r="S128" s="191">
        <v>0</v>
      </c>
      <c r="T128" s="192">
        <f>S128*H128</f>
        <v>0</v>
      </c>
      <c r="U128" s="31"/>
      <c r="V128" s="31"/>
      <c r="W128" s="31"/>
      <c r="X128" s="31"/>
      <c r="Y128" s="31"/>
      <c r="Z128" s="31"/>
      <c r="AA128" s="31"/>
      <c r="AB128" s="31"/>
      <c r="AC128" s="31"/>
      <c r="AD128" s="31"/>
      <c r="AE128" s="31"/>
      <c r="AR128" s="193" t="s">
        <v>164</v>
      </c>
      <c r="AT128" s="193" t="s">
        <v>185</v>
      </c>
      <c r="AU128" s="193" t="s">
        <v>73</v>
      </c>
      <c r="AY128" s="14" t="s">
        <v>149</v>
      </c>
      <c r="BE128" s="194">
        <f>IF(N128="základní",J128,0)</f>
        <v>0</v>
      </c>
      <c r="BF128" s="194">
        <f>IF(N128="snížená",J128,0)</f>
        <v>0</v>
      </c>
      <c r="BG128" s="194">
        <f>IF(N128="zákl. přenesená",J128,0)</f>
        <v>0</v>
      </c>
      <c r="BH128" s="194">
        <f>IF(N128="sníž. přenesená",J128,0)</f>
        <v>0</v>
      </c>
      <c r="BI128" s="194">
        <f>IF(N128="nulová",J128,0)</f>
        <v>0</v>
      </c>
      <c r="BJ128" s="14" t="s">
        <v>80</v>
      </c>
      <c r="BK128" s="194">
        <f>ROUND(I128*H128,2)</f>
        <v>0</v>
      </c>
      <c r="BL128" s="14" t="s">
        <v>164</v>
      </c>
      <c r="BM128" s="193" t="s">
        <v>2026</v>
      </c>
    </row>
    <row r="129" spans="1:65" s="2" customFormat="1" ht="58.5">
      <c r="A129" s="31"/>
      <c r="B129" s="32"/>
      <c r="C129" s="33"/>
      <c r="D129" s="195" t="s">
        <v>157</v>
      </c>
      <c r="E129" s="33"/>
      <c r="F129" s="196" t="s">
        <v>2027</v>
      </c>
      <c r="G129" s="33"/>
      <c r="H129" s="33"/>
      <c r="I129" s="197"/>
      <c r="J129" s="33"/>
      <c r="K129" s="33"/>
      <c r="L129" s="36"/>
      <c r="M129" s="198"/>
      <c r="N129" s="199"/>
      <c r="O129" s="68"/>
      <c r="P129" s="68"/>
      <c r="Q129" s="68"/>
      <c r="R129" s="68"/>
      <c r="S129" s="68"/>
      <c r="T129" s="69"/>
      <c r="U129" s="31"/>
      <c r="V129" s="31"/>
      <c r="W129" s="31"/>
      <c r="X129" s="31"/>
      <c r="Y129" s="31"/>
      <c r="Z129" s="31"/>
      <c r="AA129" s="31"/>
      <c r="AB129" s="31"/>
      <c r="AC129" s="31"/>
      <c r="AD129" s="31"/>
      <c r="AE129" s="31"/>
      <c r="AT129" s="14" t="s">
        <v>157</v>
      </c>
      <c r="AU129" s="14" t="s">
        <v>73</v>
      </c>
    </row>
    <row r="130" spans="1:65" s="2" customFormat="1" ht="48.75">
      <c r="A130" s="31"/>
      <c r="B130" s="32"/>
      <c r="C130" s="33"/>
      <c r="D130" s="195" t="s">
        <v>1413</v>
      </c>
      <c r="E130" s="33"/>
      <c r="F130" s="220" t="s">
        <v>2028</v>
      </c>
      <c r="G130" s="33"/>
      <c r="H130" s="33"/>
      <c r="I130" s="197"/>
      <c r="J130" s="33"/>
      <c r="K130" s="33"/>
      <c r="L130" s="36"/>
      <c r="M130" s="198"/>
      <c r="N130" s="199"/>
      <c r="O130" s="68"/>
      <c r="P130" s="68"/>
      <c r="Q130" s="68"/>
      <c r="R130" s="68"/>
      <c r="S130" s="68"/>
      <c r="T130" s="69"/>
      <c r="U130" s="31"/>
      <c r="V130" s="31"/>
      <c r="W130" s="31"/>
      <c r="X130" s="31"/>
      <c r="Y130" s="31"/>
      <c r="Z130" s="31"/>
      <c r="AA130" s="31"/>
      <c r="AB130" s="31"/>
      <c r="AC130" s="31"/>
      <c r="AD130" s="31"/>
      <c r="AE130" s="31"/>
      <c r="AT130" s="14" t="s">
        <v>1413</v>
      </c>
      <c r="AU130" s="14" t="s">
        <v>73</v>
      </c>
    </row>
    <row r="131" spans="1:65" s="2" customFormat="1" ht="29.25">
      <c r="A131" s="31"/>
      <c r="B131" s="32"/>
      <c r="C131" s="33"/>
      <c r="D131" s="195" t="s">
        <v>495</v>
      </c>
      <c r="E131" s="33"/>
      <c r="F131" s="220" t="s">
        <v>2029</v>
      </c>
      <c r="G131" s="33"/>
      <c r="H131" s="33"/>
      <c r="I131" s="197"/>
      <c r="J131" s="33"/>
      <c r="K131" s="33"/>
      <c r="L131" s="36"/>
      <c r="M131" s="198"/>
      <c r="N131" s="199"/>
      <c r="O131" s="68"/>
      <c r="P131" s="68"/>
      <c r="Q131" s="68"/>
      <c r="R131" s="68"/>
      <c r="S131" s="68"/>
      <c r="T131" s="69"/>
      <c r="U131" s="31"/>
      <c r="V131" s="31"/>
      <c r="W131" s="31"/>
      <c r="X131" s="31"/>
      <c r="Y131" s="31"/>
      <c r="Z131" s="31"/>
      <c r="AA131" s="31"/>
      <c r="AB131" s="31"/>
      <c r="AC131" s="31"/>
      <c r="AD131" s="31"/>
      <c r="AE131" s="31"/>
      <c r="AT131" s="14" t="s">
        <v>495</v>
      </c>
      <c r="AU131" s="14" t="s">
        <v>73</v>
      </c>
    </row>
    <row r="132" spans="1:65" s="2" customFormat="1" ht="24.2" customHeight="1">
      <c r="A132" s="31"/>
      <c r="B132" s="32"/>
      <c r="C132" s="200" t="s">
        <v>164</v>
      </c>
      <c r="D132" s="200" t="s">
        <v>185</v>
      </c>
      <c r="E132" s="201" t="s">
        <v>2030</v>
      </c>
      <c r="F132" s="202" t="s">
        <v>2031</v>
      </c>
      <c r="G132" s="203" t="s">
        <v>2016</v>
      </c>
      <c r="H132" s="221"/>
      <c r="I132" s="205"/>
      <c r="J132" s="206">
        <f>ROUND(I132*H132,2)</f>
        <v>0</v>
      </c>
      <c r="K132" s="202" t="s">
        <v>154</v>
      </c>
      <c r="L132" s="36"/>
      <c r="M132" s="207" t="s">
        <v>1</v>
      </c>
      <c r="N132" s="208" t="s">
        <v>38</v>
      </c>
      <c r="O132" s="68"/>
      <c r="P132" s="191">
        <f>O132*H132</f>
        <v>0</v>
      </c>
      <c r="Q132" s="191">
        <v>0</v>
      </c>
      <c r="R132" s="191">
        <f>Q132*H132</f>
        <v>0</v>
      </c>
      <c r="S132" s="191">
        <v>0</v>
      </c>
      <c r="T132" s="192">
        <f>S132*H132</f>
        <v>0</v>
      </c>
      <c r="U132" s="31"/>
      <c r="V132" s="31"/>
      <c r="W132" s="31"/>
      <c r="X132" s="31"/>
      <c r="Y132" s="31"/>
      <c r="Z132" s="31"/>
      <c r="AA132" s="31"/>
      <c r="AB132" s="31"/>
      <c r="AC132" s="31"/>
      <c r="AD132" s="31"/>
      <c r="AE132" s="31"/>
      <c r="AR132" s="193" t="s">
        <v>164</v>
      </c>
      <c r="AT132" s="193" t="s">
        <v>185</v>
      </c>
      <c r="AU132" s="193" t="s">
        <v>73</v>
      </c>
      <c r="AY132" s="14" t="s">
        <v>149</v>
      </c>
      <c r="BE132" s="194">
        <f>IF(N132="základní",J132,0)</f>
        <v>0</v>
      </c>
      <c r="BF132" s="194">
        <f>IF(N132="snížená",J132,0)</f>
        <v>0</v>
      </c>
      <c r="BG132" s="194">
        <f>IF(N132="zákl. přenesená",J132,0)</f>
        <v>0</v>
      </c>
      <c r="BH132" s="194">
        <f>IF(N132="sníž. přenesená",J132,0)</f>
        <v>0</v>
      </c>
      <c r="BI132" s="194">
        <f>IF(N132="nulová",J132,0)</f>
        <v>0</v>
      </c>
      <c r="BJ132" s="14" t="s">
        <v>80</v>
      </c>
      <c r="BK132" s="194">
        <f>ROUND(I132*H132,2)</f>
        <v>0</v>
      </c>
      <c r="BL132" s="14" t="s">
        <v>164</v>
      </c>
      <c r="BM132" s="193" t="s">
        <v>2032</v>
      </c>
    </row>
    <row r="133" spans="1:65" s="2" customFormat="1" ht="58.5">
      <c r="A133" s="31"/>
      <c r="B133" s="32"/>
      <c r="C133" s="33"/>
      <c r="D133" s="195" t="s">
        <v>157</v>
      </c>
      <c r="E133" s="33"/>
      <c r="F133" s="196" t="s">
        <v>2033</v>
      </c>
      <c r="G133" s="33"/>
      <c r="H133" s="33"/>
      <c r="I133" s="197"/>
      <c r="J133" s="33"/>
      <c r="K133" s="33"/>
      <c r="L133" s="36"/>
      <c r="M133" s="198"/>
      <c r="N133" s="199"/>
      <c r="O133" s="68"/>
      <c r="P133" s="68"/>
      <c r="Q133" s="68"/>
      <c r="R133" s="68"/>
      <c r="S133" s="68"/>
      <c r="T133" s="69"/>
      <c r="U133" s="31"/>
      <c r="V133" s="31"/>
      <c r="W133" s="31"/>
      <c r="X133" s="31"/>
      <c r="Y133" s="31"/>
      <c r="Z133" s="31"/>
      <c r="AA133" s="31"/>
      <c r="AB133" s="31"/>
      <c r="AC133" s="31"/>
      <c r="AD133" s="31"/>
      <c r="AE133" s="31"/>
      <c r="AT133" s="14" t="s">
        <v>157</v>
      </c>
      <c r="AU133" s="14" t="s">
        <v>73</v>
      </c>
    </row>
    <row r="134" spans="1:65" s="2" customFormat="1" ht="48.75">
      <c r="A134" s="31"/>
      <c r="B134" s="32"/>
      <c r="C134" s="33"/>
      <c r="D134" s="195" t="s">
        <v>1413</v>
      </c>
      <c r="E134" s="33"/>
      <c r="F134" s="220" t="s">
        <v>2034</v>
      </c>
      <c r="G134" s="33"/>
      <c r="H134" s="33"/>
      <c r="I134" s="197"/>
      <c r="J134" s="33"/>
      <c r="K134" s="33"/>
      <c r="L134" s="36"/>
      <c r="M134" s="198"/>
      <c r="N134" s="199"/>
      <c r="O134" s="68"/>
      <c r="P134" s="68"/>
      <c r="Q134" s="68"/>
      <c r="R134" s="68"/>
      <c r="S134" s="68"/>
      <c r="T134" s="69"/>
      <c r="U134" s="31"/>
      <c r="V134" s="31"/>
      <c r="W134" s="31"/>
      <c r="X134" s="31"/>
      <c r="Y134" s="31"/>
      <c r="Z134" s="31"/>
      <c r="AA134" s="31"/>
      <c r="AB134" s="31"/>
      <c r="AC134" s="31"/>
      <c r="AD134" s="31"/>
      <c r="AE134" s="31"/>
      <c r="AT134" s="14" t="s">
        <v>1413</v>
      </c>
      <c r="AU134" s="14" t="s">
        <v>73</v>
      </c>
    </row>
    <row r="135" spans="1:65" s="2" customFormat="1" ht="29.25">
      <c r="A135" s="31"/>
      <c r="B135" s="32"/>
      <c r="C135" s="33"/>
      <c r="D135" s="195" t="s">
        <v>495</v>
      </c>
      <c r="E135" s="33"/>
      <c r="F135" s="220" t="s">
        <v>2035</v>
      </c>
      <c r="G135" s="33"/>
      <c r="H135" s="33"/>
      <c r="I135" s="197"/>
      <c r="J135" s="33"/>
      <c r="K135" s="33"/>
      <c r="L135" s="36"/>
      <c r="M135" s="198"/>
      <c r="N135" s="199"/>
      <c r="O135" s="68"/>
      <c r="P135" s="68"/>
      <c r="Q135" s="68"/>
      <c r="R135" s="68"/>
      <c r="S135" s="68"/>
      <c r="T135" s="69"/>
      <c r="U135" s="31"/>
      <c r="V135" s="31"/>
      <c r="W135" s="31"/>
      <c r="X135" s="31"/>
      <c r="Y135" s="31"/>
      <c r="Z135" s="31"/>
      <c r="AA135" s="31"/>
      <c r="AB135" s="31"/>
      <c r="AC135" s="31"/>
      <c r="AD135" s="31"/>
      <c r="AE135" s="31"/>
      <c r="AT135" s="14" t="s">
        <v>495</v>
      </c>
      <c r="AU135" s="14" t="s">
        <v>73</v>
      </c>
    </row>
    <row r="136" spans="1:65" s="2" customFormat="1" ht="24.2" customHeight="1">
      <c r="A136" s="31"/>
      <c r="B136" s="32"/>
      <c r="C136" s="200" t="s">
        <v>168</v>
      </c>
      <c r="D136" s="200" t="s">
        <v>185</v>
      </c>
      <c r="E136" s="201" t="s">
        <v>2036</v>
      </c>
      <c r="F136" s="202" t="s">
        <v>2037</v>
      </c>
      <c r="G136" s="203" t="s">
        <v>2016</v>
      </c>
      <c r="H136" s="221"/>
      <c r="I136" s="205"/>
      <c r="J136" s="206">
        <f>ROUND(I136*H136,2)</f>
        <v>0</v>
      </c>
      <c r="K136" s="202" t="s">
        <v>154</v>
      </c>
      <c r="L136" s="36"/>
      <c r="M136" s="207" t="s">
        <v>1</v>
      </c>
      <c r="N136" s="208" t="s">
        <v>38</v>
      </c>
      <c r="O136" s="68"/>
      <c r="P136" s="191">
        <f>O136*H136</f>
        <v>0</v>
      </c>
      <c r="Q136" s="191">
        <v>0</v>
      </c>
      <c r="R136" s="191">
        <f>Q136*H136</f>
        <v>0</v>
      </c>
      <c r="S136" s="191">
        <v>0</v>
      </c>
      <c r="T136" s="192">
        <f>S136*H136</f>
        <v>0</v>
      </c>
      <c r="U136" s="31"/>
      <c r="V136" s="31"/>
      <c r="W136" s="31"/>
      <c r="X136" s="31"/>
      <c r="Y136" s="31"/>
      <c r="Z136" s="31"/>
      <c r="AA136" s="31"/>
      <c r="AB136" s="31"/>
      <c r="AC136" s="31"/>
      <c r="AD136" s="31"/>
      <c r="AE136" s="31"/>
      <c r="AR136" s="193" t="s">
        <v>164</v>
      </c>
      <c r="AT136" s="193" t="s">
        <v>185</v>
      </c>
      <c r="AU136" s="193" t="s">
        <v>73</v>
      </c>
      <c r="AY136" s="14" t="s">
        <v>149</v>
      </c>
      <c r="BE136" s="194">
        <f>IF(N136="základní",J136,0)</f>
        <v>0</v>
      </c>
      <c r="BF136" s="194">
        <f>IF(N136="snížená",J136,0)</f>
        <v>0</v>
      </c>
      <c r="BG136" s="194">
        <f>IF(N136="zákl. přenesená",J136,0)</f>
        <v>0</v>
      </c>
      <c r="BH136" s="194">
        <f>IF(N136="sníž. přenesená",J136,0)</f>
        <v>0</v>
      </c>
      <c r="BI136" s="194">
        <f>IF(N136="nulová",J136,0)</f>
        <v>0</v>
      </c>
      <c r="BJ136" s="14" t="s">
        <v>80</v>
      </c>
      <c r="BK136" s="194">
        <f>ROUND(I136*H136,2)</f>
        <v>0</v>
      </c>
      <c r="BL136" s="14" t="s">
        <v>164</v>
      </c>
      <c r="BM136" s="193" t="s">
        <v>2038</v>
      </c>
    </row>
    <row r="137" spans="1:65" s="2" customFormat="1" ht="11.25">
      <c r="A137" s="31"/>
      <c r="B137" s="32"/>
      <c r="C137" s="33"/>
      <c r="D137" s="195" t="s">
        <v>157</v>
      </c>
      <c r="E137" s="33"/>
      <c r="F137" s="196" t="s">
        <v>2037</v>
      </c>
      <c r="G137" s="33"/>
      <c r="H137" s="33"/>
      <c r="I137" s="197"/>
      <c r="J137" s="33"/>
      <c r="K137" s="33"/>
      <c r="L137" s="36"/>
      <c r="M137" s="198"/>
      <c r="N137" s="199"/>
      <c r="O137" s="68"/>
      <c r="P137" s="68"/>
      <c r="Q137" s="68"/>
      <c r="R137" s="68"/>
      <c r="S137" s="68"/>
      <c r="T137" s="69"/>
      <c r="U137" s="31"/>
      <c r="V137" s="31"/>
      <c r="W137" s="31"/>
      <c r="X137" s="31"/>
      <c r="Y137" s="31"/>
      <c r="Z137" s="31"/>
      <c r="AA137" s="31"/>
      <c r="AB137" s="31"/>
      <c r="AC137" s="31"/>
      <c r="AD137" s="31"/>
      <c r="AE137" s="31"/>
      <c r="AT137" s="14" t="s">
        <v>157</v>
      </c>
      <c r="AU137" s="14" t="s">
        <v>73</v>
      </c>
    </row>
    <row r="138" spans="1:65" s="2" customFormat="1" ht="24.2" customHeight="1">
      <c r="A138" s="31"/>
      <c r="B138" s="32"/>
      <c r="C138" s="200" t="s">
        <v>172</v>
      </c>
      <c r="D138" s="200" t="s">
        <v>185</v>
      </c>
      <c r="E138" s="201" t="s">
        <v>2039</v>
      </c>
      <c r="F138" s="202" t="s">
        <v>2040</v>
      </c>
      <c r="G138" s="203" t="s">
        <v>2016</v>
      </c>
      <c r="H138" s="221"/>
      <c r="I138" s="205"/>
      <c r="J138" s="206">
        <f>ROUND(I138*H138,2)</f>
        <v>0</v>
      </c>
      <c r="K138" s="202" t="s">
        <v>154</v>
      </c>
      <c r="L138" s="36"/>
      <c r="M138" s="207" t="s">
        <v>1</v>
      </c>
      <c r="N138" s="208" t="s">
        <v>38</v>
      </c>
      <c r="O138" s="68"/>
      <c r="P138" s="191">
        <f>O138*H138</f>
        <v>0</v>
      </c>
      <c r="Q138" s="191">
        <v>0</v>
      </c>
      <c r="R138" s="191">
        <f>Q138*H138</f>
        <v>0</v>
      </c>
      <c r="S138" s="191">
        <v>0</v>
      </c>
      <c r="T138" s="192">
        <f>S138*H138</f>
        <v>0</v>
      </c>
      <c r="U138" s="31"/>
      <c r="V138" s="31"/>
      <c r="W138" s="31"/>
      <c r="X138" s="31"/>
      <c r="Y138" s="31"/>
      <c r="Z138" s="31"/>
      <c r="AA138" s="31"/>
      <c r="AB138" s="31"/>
      <c r="AC138" s="31"/>
      <c r="AD138" s="31"/>
      <c r="AE138" s="31"/>
      <c r="AR138" s="193" t="s">
        <v>164</v>
      </c>
      <c r="AT138" s="193" t="s">
        <v>185</v>
      </c>
      <c r="AU138" s="193" t="s">
        <v>73</v>
      </c>
      <c r="AY138" s="14" t="s">
        <v>149</v>
      </c>
      <c r="BE138" s="194">
        <f>IF(N138="základní",J138,0)</f>
        <v>0</v>
      </c>
      <c r="BF138" s="194">
        <f>IF(N138="snížená",J138,0)</f>
        <v>0</v>
      </c>
      <c r="BG138" s="194">
        <f>IF(N138="zákl. přenesená",J138,0)</f>
        <v>0</v>
      </c>
      <c r="BH138" s="194">
        <f>IF(N138="sníž. přenesená",J138,0)</f>
        <v>0</v>
      </c>
      <c r="BI138" s="194">
        <f>IF(N138="nulová",J138,0)</f>
        <v>0</v>
      </c>
      <c r="BJ138" s="14" t="s">
        <v>80</v>
      </c>
      <c r="BK138" s="194">
        <f>ROUND(I138*H138,2)</f>
        <v>0</v>
      </c>
      <c r="BL138" s="14" t="s">
        <v>164</v>
      </c>
      <c r="BM138" s="193" t="s">
        <v>2041</v>
      </c>
    </row>
    <row r="139" spans="1:65" s="2" customFormat="1" ht="11.25">
      <c r="A139" s="31"/>
      <c r="B139" s="32"/>
      <c r="C139" s="33"/>
      <c r="D139" s="195" t="s">
        <v>157</v>
      </c>
      <c r="E139" s="33"/>
      <c r="F139" s="196" t="s">
        <v>2040</v>
      </c>
      <c r="G139" s="33"/>
      <c r="H139" s="33"/>
      <c r="I139" s="197"/>
      <c r="J139" s="33"/>
      <c r="K139" s="33"/>
      <c r="L139" s="36"/>
      <c r="M139" s="198"/>
      <c r="N139" s="199"/>
      <c r="O139" s="68"/>
      <c r="P139" s="68"/>
      <c r="Q139" s="68"/>
      <c r="R139" s="68"/>
      <c r="S139" s="68"/>
      <c r="T139" s="69"/>
      <c r="U139" s="31"/>
      <c r="V139" s="31"/>
      <c r="W139" s="31"/>
      <c r="X139" s="31"/>
      <c r="Y139" s="31"/>
      <c r="Z139" s="31"/>
      <c r="AA139" s="31"/>
      <c r="AB139" s="31"/>
      <c r="AC139" s="31"/>
      <c r="AD139" s="31"/>
      <c r="AE139" s="31"/>
      <c r="AT139" s="14" t="s">
        <v>157</v>
      </c>
      <c r="AU139" s="14" t="s">
        <v>73</v>
      </c>
    </row>
    <row r="140" spans="1:65" s="2" customFormat="1" ht="37.9" customHeight="1">
      <c r="A140" s="31"/>
      <c r="B140" s="32"/>
      <c r="C140" s="200" t="s">
        <v>176</v>
      </c>
      <c r="D140" s="200" t="s">
        <v>185</v>
      </c>
      <c r="E140" s="201" t="s">
        <v>2042</v>
      </c>
      <c r="F140" s="202" t="s">
        <v>2043</v>
      </c>
      <c r="G140" s="203" t="s">
        <v>2016</v>
      </c>
      <c r="H140" s="221"/>
      <c r="I140" s="205"/>
      <c r="J140" s="206">
        <f>ROUND(I140*H140,2)</f>
        <v>0</v>
      </c>
      <c r="K140" s="202" t="s">
        <v>154</v>
      </c>
      <c r="L140" s="36"/>
      <c r="M140" s="207" t="s">
        <v>1</v>
      </c>
      <c r="N140" s="208" t="s">
        <v>38</v>
      </c>
      <c r="O140" s="68"/>
      <c r="P140" s="191">
        <f>O140*H140</f>
        <v>0</v>
      </c>
      <c r="Q140" s="191">
        <v>0</v>
      </c>
      <c r="R140" s="191">
        <f>Q140*H140</f>
        <v>0</v>
      </c>
      <c r="S140" s="191">
        <v>0</v>
      </c>
      <c r="T140" s="192">
        <f>S140*H140</f>
        <v>0</v>
      </c>
      <c r="U140" s="31"/>
      <c r="V140" s="31"/>
      <c r="W140" s="31"/>
      <c r="X140" s="31"/>
      <c r="Y140" s="31"/>
      <c r="Z140" s="31"/>
      <c r="AA140" s="31"/>
      <c r="AB140" s="31"/>
      <c r="AC140" s="31"/>
      <c r="AD140" s="31"/>
      <c r="AE140" s="31"/>
      <c r="AR140" s="193" t="s">
        <v>164</v>
      </c>
      <c r="AT140" s="193" t="s">
        <v>185</v>
      </c>
      <c r="AU140" s="193" t="s">
        <v>73</v>
      </c>
      <c r="AY140" s="14" t="s">
        <v>149</v>
      </c>
      <c r="BE140" s="194">
        <f>IF(N140="základní",J140,0)</f>
        <v>0</v>
      </c>
      <c r="BF140" s="194">
        <f>IF(N140="snížená",J140,0)</f>
        <v>0</v>
      </c>
      <c r="BG140" s="194">
        <f>IF(N140="zákl. přenesená",J140,0)</f>
        <v>0</v>
      </c>
      <c r="BH140" s="194">
        <f>IF(N140="sníž. přenesená",J140,0)</f>
        <v>0</v>
      </c>
      <c r="BI140" s="194">
        <f>IF(N140="nulová",J140,0)</f>
        <v>0</v>
      </c>
      <c r="BJ140" s="14" t="s">
        <v>80</v>
      </c>
      <c r="BK140" s="194">
        <f>ROUND(I140*H140,2)</f>
        <v>0</v>
      </c>
      <c r="BL140" s="14" t="s">
        <v>164</v>
      </c>
      <c r="BM140" s="193" t="s">
        <v>2044</v>
      </c>
    </row>
    <row r="141" spans="1:65" s="2" customFormat="1" ht="29.25">
      <c r="A141" s="31"/>
      <c r="B141" s="32"/>
      <c r="C141" s="33"/>
      <c r="D141" s="195" t="s">
        <v>157</v>
      </c>
      <c r="E141" s="33"/>
      <c r="F141" s="196" t="s">
        <v>2043</v>
      </c>
      <c r="G141" s="33"/>
      <c r="H141" s="33"/>
      <c r="I141" s="197"/>
      <c r="J141" s="33"/>
      <c r="K141" s="33"/>
      <c r="L141" s="36"/>
      <c r="M141" s="209"/>
      <c r="N141" s="210"/>
      <c r="O141" s="211"/>
      <c r="P141" s="211"/>
      <c r="Q141" s="211"/>
      <c r="R141" s="211"/>
      <c r="S141" s="211"/>
      <c r="T141" s="212"/>
      <c r="U141" s="31"/>
      <c r="V141" s="31"/>
      <c r="W141" s="31"/>
      <c r="X141" s="31"/>
      <c r="Y141" s="31"/>
      <c r="Z141" s="31"/>
      <c r="AA141" s="31"/>
      <c r="AB141" s="31"/>
      <c r="AC141" s="31"/>
      <c r="AD141" s="31"/>
      <c r="AE141" s="31"/>
      <c r="AT141" s="14" t="s">
        <v>157</v>
      </c>
      <c r="AU141" s="14" t="s">
        <v>73</v>
      </c>
    </row>
    <row r="142" spans="1:65" s="2" customFormat="1" ht="6.95" customHeight="1">
      <c r="A142" s="31"/>
      <c r="B142" s="51"/>
      <c r="C142" s="52"/>
      <c r="D142" s="52"/>
      <c r="E142" s="52"/>
      <c r="F142" s="52"/>
      <c r="G142" s="52"/>
      <c r="H142" s="52"/>
      <c r="I142" s="52"/>
      <c r="J142" s="52"/>
      <c r="K142" s="52"/>
      <c r="L142" s="36"/>
      <c r="M142" s="31"/>
      <c r="O142" s="31"/>
      <c r="P142" s="31"/>
      <c r="Q142" s="31"/>
      <c r="R142" s="31"/>
      <c r="S142" s="31"/>
      <c r="T142" s="31"/>
      <c r="U142" s="31"/>
      <c r="V142" s="31"/>
      <c r="W142" s="31"/>
      <c r="X142" s="31"/>
      <c r="Y142" s="31"/>
      <c r="Z142" s="31"/>
      <c r="AA142" s="31"/>
      <c r="AB142" s="31"/>
      <c r="AC142" s="31"/>
      <c r="AD142" s="31"/>
      <c r="AE142" s="31"/>
    </row>
  </sheetData>
  <sheetProtection algorithmName="SHA-512" hashValue="soKrH75e43ysWdOOArDVg7fPHKxnkXpU97x34fh2CoOUKZ2wxHg+jl4EHVj/K/Q9WDSc52tq4nssFrNrlBqKyQ==" saltValue="2N+FObm7ZCGKoovic7XEl9X+F/HrUZe61hKi2PVdgasCASfJnB4rhj56byBgLnwwPiVaweiX4b/4NW5prYqHNw==" spinCount="100000" sheet="1" objects="1" scenarios="1" formatColumns="0" formatRows="0" autoFilter="0"/>
  <autoFilter ref="C119:K141"/>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09"/>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119</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s="1" customFormat="1" ht="12" customHeight="1">
      <c r="B8" s="17"/>
      <c r="D8" s="116" t="s">
        <v>126</v>
      </c>
      <c r="L8" s="17"/>
    </row>
    <row r="9" spans="1:46" s="2" customFormat="1" ht="16.5" customHeight="1">
      <c r="A9" s="31"/>
      <c r="B9" s="36"/>
      <c r="C9" s="31"/>
      <c r="D9" s="31"/>
      <c r="E9" s="268" t="s">
        <v>2045</v>
      </c>
      <c r="F9" s="270"/>
      <c r="G9" s="270"/>
      <c r="H9" s="270"/>
      <c r="I9" s="31"/>
      <c r="J9" s="31"/>
      <c r="K9" s="31"/>
      <c r="L9" s="48"/>
      <c r="S9" s="31"/>
      <c r="T9" s="31"/>
      <c r="U9" s="31"/>
      <c r="V9" s="31"/>
      <c r="W9" s="31"/>
      <c r="X9" s="31"/>
      <c r="Y9" s="31"/>
      <c r="Z9" s="31"/>
      <c r="AA9" s="31"/>
      <c r="AB9" s="31"/>
      <c r="AC9" s="31"/>
      <c r="AD9" s="31"/>
      <c r="AE9" s="31"/>
    </row>
    <row r="10" spans="1:46" s="2" customFormat="1" ht="12" customHeight="1">
      <c r="A10" s="31"/>
      <c r="B10" s="36"/>
      <c r="C10" s="31"/>
      <c r="D10" s="116" t="s">
        <v>128</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customHeight="1">
      <c r="A11" s="31"/>
      <c r="B11" s="36"/>
      <c r="C11" s="31"/>
      <c r="D11" s="31"/>
      <c r="E11" s="271" t="s">
        <v>2046</v>
      </c>
      <c r="F11" s="270"/>
      <c r="G11" s="270"/>
      <c r="H11" s="270"/>
      <c r="I11" s="31"/>
      <c r="J11" s="31"/>
      <c r="K11" s="31"/>
      <c r="L11" s="48"/>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customHeight="1">
      <c r="A14" s="31"/>
      <c r="B14" s="36"/>
      <c r="C14" s="31"/>
      <c r="D14" s="116" t="s">
        <v>20</v>
      </c>
      <c r="E14" s="31"/>
      <c r="F14" s="107" t="s">
        <v>21</v>
      </c>
      <c r="G14" s="31"/>
      <c r="H14" s="31"/>
      <c r="I14" s="116" t="s">
        <v>22</v>
      </c>
      <c r="J14" s="117" t="str">
        <f>'Rekapitulace zakázky'!AN8</f>
        <v>8. 10. 2020</v>
      </c>
      <c r="K14" s="31"/>
      <c r="L14" s="48"/>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customHeight="1">
      <c r="A16" s="31"/>
      <c r="B16" s="36"/>
      <c r="C16" s="31"/>
      <c r="D16" s="116" t="s">
        <v>24</v>
      </c>
      <c r="E16" s="31"/>
      <c r="F16" s="31"/>
      <c r="G16" s="31"/>
      <c r="H16" s="31"/>
      <c r="I16" s="116" t="s">
        <v>25</v>
      </c>
      <c r="J16" s="107" t="str">
        <f>IF('Rekapitulace zakázky'!AN10="","",'Rekapitulace zakázky'!AN10)</f>
        <v/>
      </c>
      <c r="K16" s="31"/>
      <c r="L16" s="48"/>
      <c r="S16" s="31"/>
      <c r="T16" s="31"/>
      <c r="U16" s="31"/>
      <c r="V16" s="31"/>
      <c r="W16" s="31"/>
      <c r="X16" s="31"/>
      <c r="Y16" s="31"/>
      <c r="Z16" s="31"/>
      <c r="AA16" s="31"/>
      <c r="AB16" s="31"/>
      <c r="AC16" s="31"/>
      <c r="AD16" s="31"/>
      <c r="AE16" s="31"/>
    </row>
    <row r="17" spans="1:31" s="2" customFormat="1" ht="18" customHeight="1">
      <c r="A17" s="31"/>
      <c r="B17" s="36"/>
      <c r="C17" s="31"/>
      <c r="D17" s="31"/>
      <c r="E17" s="107" t="str">
        <f>IF('Rekapitulace zakázky'!E11="","",'Rekapitulace zakázky'!E11)</f>
        <v xml:space="preserve"> </v>
      </c>
      <c r="F17" s="31"/>
      <c r="G17" s="31"/>
      <c r="H17" s="31"/>
      <c r="I17" s="116" t="s">
        <v>26</v>
      </c>
      <c r="J17" s="107" t="str">
        <f>IF('Rekapitulace zakázky'!AN11="","",'Rekapitulace zakázky'!AN11)</f>
        <v/>
      </c>
      <c r="K17" s="31"/>
      <c r="L17" s="48"/>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customHeight="1">
      <c r="A19" s="31"/>
      <c r="B19" s="36"/>
      <c r="C19" s="31"/>
      <c r="D19" s="116" t="s">
        <v>27</v>
      </c>
      <c r="E19" s="31"/>
      <c r="F19" s="31"/>
      <c r="G19" s="31"/>
      <c r="H19" s="31"/>
      <c r="I19" s="116" t="s">
        <v>25</v>
      </c>
      <c r="J19" s="27" t="str">
        <f>'Rekapitulace zakázky'!AN13</f>
        <v>Vyplň údaj</v>
      </c>
      <c r="K19" s="31"/>
      <c r="L19" s="48"/>
      <c r="S19" s="31"/>
      <c r="T19" s="31"/>
      <c r="U19" s="31"/>
      <c r="V19" s="31"/>
      <c r="W19" s="31"/>
      <c r="X19" s="31"/>
      <c r="Y19" s="31"/>
      <c r="Z19" s="31"/>
      <c r="AA19" s="31"/>
      <c r="AB19" s="31"/>
      <c r="AC19" s="31"/>
      <c r="AD19" s="31"/>
      <c r="AE19" s="31"/>
    </row>
    <row r="20" spans="1:31" s="2" customFormat="1" ht="18" customHeight="1">
      <c r="A20" s="31"/>
      <c r="B20" s="36"/>
      <c r="C20" s="31"/>
      <c r="D20" s="31"/>
      <c r="E20" s="272" t="str">
        <f>'Rekapitulace zakázky'!E14</f>
        <v>Vyplň údaj</v>
      </c>
      <c r="F20" s="273"/>
      <c r="G20" s="273"/>
      <c r="H20" s="273"/>
      <c r="I20" s="116" t="s">
        <v>26</v>
      </c>
      <c r="J20" s="27" t="str">
        <f>'Rekapitulace zakázky'!AN14</f>
        <v>Vyplň údaj</v>
      </c>
      <c r="K20" s="31"/>
      <c r="L20" s="48"/>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customHeight="1">
      <c r="A22" s="31"/>
      <c r="B22" s="36"/>
      <c r="C22" s="31"/>
      <c r="D22" s="116" t="s">
        <v>29</v>
      </c>
      <c r="E22" s="31"/>
      <c r="F22" s="31"/>
      <c r="G22" s="31"/>
      <c r="H22" s="31"/>
      <c r="I22" s="116" t="s">
        <v>25</v>
      </c>
      <c r="J22" s="107" t="str">
        <f>IF('Rekapitulace zakázky'!AN16="","",'Rekapitulace zakázky'!AN16)</f>
        <v/>
      </c>
      <c r="K22" s="31"/>
      <c r="L22" s="48"/>
      <c r="S22" s="31"/>
      <c r="T22" s="31"/>
      <c r="U22" s="31"/>
      <c r="V22" s="31"/>
      <c r="W22" s="31"/>
      <c r="X22" s="31"/>
      <c r="Y22" s="31"/>
      <c r="Z22" s="31"/>
      <c r="AA22" s="31"/>
      <c r="AB22" s="31"/>
      <c r="AC22" s="31"/>
      <c r="AD22" s="31"/>
      <c r="AE22" s="31"/>
    </row>
    <row r="23" spans="1:31" s="2" customFormat="1" ht="18" customHeight="1">
      <c r="A23" s="31"/>
      <c r="B23" s="36"/>
      <c r="C23" s="31"/>
      <c r="D23" s="31"/>
      <c r="E23" s="107" t="str">
        <f>IF('Rekapitulace zakázky'!E17="","",'Rekapitulace zakázky'!E17)</f>
        <v xml:space="preserve"> </v>
      </c>
      <c r="F23" s="31"/>
      <c r="G23" s="31"/>
      <c r="H23" s="31"/>
      <c r="I23" s="116" t="s">
        <v>26</v>
      </c>
      <c r="J23" s="107" t="str">
        <f>IF('Rekapitulace zakázky'!AN17="","",'Rekapitulace zakázky'!AN17)</f>
        <v/>
      </c>
      <c r="K23" s="31"/>
      <c r="L23" s="48"/>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customHeight="1">
      <c r="A25" s="31"/>
      <c r="B25" s="36"/>
      <c r="C25" s="31"/>
      <c r="D25" s="116" t="s">
        <v>31</v>
      </c>
      <c r="E25" s="31"/>
      <c r="F25" s="31"/>
      <c r="G25" s="31"/>
      <c r="H25" s="31"/>
      <c r="I25" s="116" t="s">
        <v>25</v>
      </c>
      <c r="J25" s="107" t="str">
        <f>IF('Rekapitulace zakázky'!AN19="","",'Rekapitulace zakázky'!AN19)</f>
        <v/>
      </c>
      <c r="K25" s="31"/>
      <c r="L25" s="48"/>
      <c r="S25" s="31"/>
      <c r="T25" s="31"/>
      <c r="U25" s="31"/>
      <c r="V25" s="31"/>
      <c r="W25" s="31"/>
      <c r="X25" s="31"/>
      <c r="Y25" s="31"/>
      <c r="Z25" s="31"/>
      <c r="AA25" s="31"/>
      <c r="AB25" s="31"/>
      <c r="AC25" s="31"/>
      <c r="AD25" s="31"/>
      <c r="AE25" s="31"/>
    </row>
    <row r="26" spans="1:31" s="2" customFormat="1" ht="18" customHeight="1">
      <c r="A26" s="31"/>
      <c r="B26" s="36"/>
      <c r="C26" s="31"/>
      <c r="D26" s="31"/>
      <c r="E26" s="107" t="str">
        <f>IF('Rekapitulace zakázky'!E20="","",'Rekapitulace zakázky'!E20)</f>
        <v xml:space="preserve"> </v>
      </c>
      <c r="F26" s="31"/>
      <c r="G26" s="31"/>
      <c r="H26" s="31"/>
      <c r="I26" s="116" t="s">
        <v>26</v>
      </c>
      <c r="J26" s="107" t="str">
        <f>IF('Rekapitulace zakázky'!AN20="","",'Rekapitulace zakázky'!AN20)</f>
        <v/>
      </c>
      <c r="K26" s="31"/>
      <c r="L26" s="48"/>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customHeight="1">
      <c r="A28" s="31"/>
      <c r="B28" s="36"/>
      <c r="C28" s="31"/>
      <c r="D28" s="116" t="s">
        <v>32</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customHeight="1">
      <c r="A29" s="118"/>
      <c r="B29" s="119"/>
      <c r="C29" s="118"/>
      <c r="D29" s="118"/>
      <c r="E29" s="274" t="s">
        <v>1</v>
      </c>
      <c r="F29" s="274"/>
      <c r="G29" s="274"/>
      <c r="H29" s="274"/>
      <c r="I29" s="118"/>
      <c r="J29" s="118"/>
      <c r="K29" s="118"/>
      <c r="L29" s="120"/>
      <c r="S29" s="118"/>
      <c r="T29" s="118"/>
      <c r="U29" s="118"/>
      <c r="V29" s="118"/>
      <c r="W29" s="118"/>
      <c r="X29" s="118"/>
      <c r="Y29" s="118"/>
      <c r="Z29" s="118"/>
      <c r="AA29" s="118"/>
      <c r="AB29" s="118"/>
      <c r="AC29" s="118"/>
      <c r="AD29" s="118"/>
      <c r="AE29" s="118"/>
    </row>
    <row r="30" spans="1:31" s="2" customFormat="1" ht="6.95"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customHeight="1">
      <c r="A32" s="31"/>
      <c r="B32" s="36"/>
      <c r="C32" s="31"/>
      <c r="D32" s="122" t="s">
        <v>33</v>
      </c>
      <c r="E32" s="31"/>
      <c r="F32" s="31"/>
      <c r="G32" s="31"/>
      <c r="H32" s="31"/>
      <c r="I32" s="31"/>
      <c r="J32" s="123">
        <f>ROUND(J121, 2)</f>
        <v>0</v>
      </c>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customHeight="1">
      <c r="A34" s="31"/>
      <c r="B34" s="36"/>
      <c r="C34" s="31"/>
      <c r="D34" s="31"/>
      <c r="E34" s="31"/>
      <c r="F34" s="124" t="s">
        <v>35</v>
      </c>
      <c r="G34" s="31"/>
      <c r="H34" s="31"/>
      <c r="I34" s="124" t="s">
        <v>34</v>
      </c>
      <c r="J34" s="124" t="s">
        <v>36</v>
      </c>
      <c r="K34" s="31"/>
      <c r="L34" s="48"/>
      <c r="S34" s="31"/>
      <c r="T34" s="31"/>
      <c r="U34" s="31"/>
      <c r="V34" s="31"/>
      <c r="W34" s="31"/>
      <c r="X34" s="31"/>
      <c r="Y34" s="31"/>
      <c r="Z34" s="31"/>
      <c r="AA34" s="31"/>
      <c r="AB34" s="31"/>
      <c r="AC34" s="31"/>
      <c r="AD34" s="31"/>
      <c r="AE34" s="31"/>
    </row>
    <row r="35" spans="1:31" s="2" customFormat="1" ht="14.45" customHeight="1">
      <c r="A35" s="31"/>
      <c r="B35" s="36"/>
      <c r="C35" s="31"/>
      <c r="D35" s="125" t="s">
        <v>37</v>
      </c>
      <c r="E35" s="116" t="s">
        <v>38</v>
      </c>
      <c r="F35" s="126">
        <f>ROUND((SUM(BE121:BE408)),  2)</f>
        <v>0</v>
      </c>
      <c r="G35" s="31"/>
      <c r="H35" s="31"/>
      <c r="I35" s="127">
        <v>0.21</v>
      </c>
      <c r="J35" s="126">
        <f>ROUND(((SUM(BE121:BE408))*I35),  2)</f>
        <v>0</v>
      </c>
      <c r="K35" s="31"/>
      <c r="L35" s="48"/>
      <c r="S35" s="31"/>
      <c r="T35" s="31"/>
      <c r="U35" s="31"/>
      <c r="V35" s="31"/>
      <c r="W35" s="31"/>
      <c r="X35" s="31"/>
      <c r="Y35" s="31"/>
      <c r="Z35" s="31"/>
      <c r="AA35" s="31"/>
      <c r="AB35" s="31"/>
      <c r="AC35" s="31"/>
      <c r="AD35" s="31"/>
      <c r="AE35" s="31"/>
    </row>
    <row r="36" spans="1:31" s="2" customFormat="1" ht="14.45" customHeight="1">
      <c r="A36" s="31"/>
      <c r="B36" s="36"/>
      <c r="C36" s="31"/>
      <c r="D36" s="31"/>
      <c r="E36" s="116" t="s">
        <v>39</v>
      </c>
      <c r="F36" s="126">
        <f>ROUND((SUM(BF121:BF408)),  2)</f>
        <v>0</v>
      </c>
      <c r="G36" s="31"/>
      <c r="H36" s="31"/>
      <c r="I36" s="127">
        <v>0.15</v>
      </c>
      <c r="J36" s="126">
        <f>ROUND(((SUM(BF121:BF408))*I36),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40</v>
      </c>
      <c r="F37" s="126">
        <f>ROUND((SUM(BG121:BG408)),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41</v>
      </c>
      <c r="F38" s="126">
        <f>ROUND((SUM(BH121:BH408)),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42</v>
      </c>
      <c r="F39" s="126">
        <f>ROUND((SUM(BI121:BI408)),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customHeight="1">
      <c r="A41" s="31"/>
      <c r="B41" s="36"/>
      <c r="C41" s="128"/>
      <c r="D41" s="129" t="s">
        <v>43</v>
      </c>
      <c r="E41" s="130"/>
      <c r="F41" s="130"/>
      <c r="G41" s="131" t="s">
        <v>44</v>
      </c>
      <c r="H41" s="132" t="s">
        <v>45</v>
      </c>
      <c r="I41" s="130"/>
      <c r="J41" s="133">
        <f>SUM(J32:J39)</f>
        <v>0</v>
      </c>
      <c r="K41" s="134"/>
      <c r="L41" s="48"/>
      <c r="S41" s="31"/>
      <c r="T41" s="31"/>
      <c r="U41" s="31"/>
      <c r="V41" s="31"/>
      <c r="W41" s="31"/>
      <c r="X41" s="31"/>
      <c r="Y41" s="31"/>
      <c r="Z41" s="31"/>
      <c r="AA41" s="31"/>
      <c r="AB41" s="31"/>
      <c r="AC41" s="31"/>
      <c r="AD41" s="31"/>
      <c r="AE41" s="31"/>
    </row>
    <row r="42" spans="1:31" s="2" customFormat="1" ht="14.4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2" customFormat="1" ht="16.5" customHeight="1">
      <c r="A87" s="31"/>
      <c r="B87" s="32"/>
      <c r="C87" s="33"/>
      <c r="D87" s="33"/>
      <c r="E87" s="275" t="s">
        <v>2045</v>
      </c>
      <c r="F87" s="277"/>
      <c r="G87" s="277"/>
      <c r="H87" s="277"/>
      <c r="I87" s="33"/>
      <c r="J87" s="33"/>
      <c r="K87" s="33"/>
      <c r="L87" s="48"/>
      <c r="S87" s="31"/>
      <c r="T87" s="31"/>
      <c r="U87" s="31"/>
      <c r="V87" s="31"/>
      <c r="W87" s="31"/>
      <c r="X87" s="31"/>
      <c r="Y87" s="31"/>
      <c r="Z87" s="31"/>
      <c r="AA87" s="31"/>
      <c r="AB87" s="31"/>
      <c r="AC87" s="31"/>
      <c r="AD87" s="31"/>
      <c r="AE87" s="31"/>
    </row>
    <row r="88" spans="1:31" s="2" customFormat="1" ht="12" customHeight="1">
      <c r="A88" s="31"/>
      <c r="B88" s="32"/>
      <c r="C88" s="26" t="s">
        <v>128</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customHeight="1">
      <c r="A89" s="31"/>
      <c r="B89" s="32"/>
      <c r="C89" s="33"/>
      <c r="D89" s="33"/>
      <c r="E89" s="227" t="str">
        <f>E11</f>
        <v>PS02.1 - Elektromontáže</v>
      </c>
      <c r="F89" s="277"/>
      <c r="G89" s="277"/>
      <c r="H89" s="277"/>
      <c r="I89" s="33"/>
      <c r="J89" s="33"/>
      <c r="K89" s="33"/>
      <c r="L89" s="48"/>
      <c r="S89" s="31"/>
      <c r="T89" s="31"/>
      <c r="U89" s="31"/>
      <c r="V89" s="31"/>
      <c r="W89" s="31"/>
      <c r="X89" s="31"/>
      <c r="Y89" s="31"/>
      <c r="Z89" s="31"/>
      <c r="AA89" s="31"/>
      <c r="AB89" s="31"/>
      <c r="AC89" s="31"/>
      <c r="AD89" s="31"/>
      <c r="AE89" s="31"/>
    </row>
    <row r="90" spans="1:31"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customHeight="1">
      <c r="A91" s="31"/>
      <c r="B91" s="32"/>
      <c r="C91" s="26" t="s">
        <v>20</v>
      </c>
      <c r="D91" s="33"/>
      <c r="E91" s="33"/>
      <c r="F91" s="24" t="str">
        <f>F14</f>
        <v xml:space="preserve"> </v>
      </c>
      <c r="G91" s="33"/>
      <c r="H91" s="33"/>
      <c r="I91" s="26" t="s">
        <v>22</v>
      </c>
      <c r="J91" s="63" t="str">
        <f>IF(J14="","",J14)</f>
        <v>8. 10. 2020</v>
      </c>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customHeight="1">
      <c r="A93" s="31"/>
      <c r="B93" s="32"/>
      <c r="C93" s="26" t="s">
        <v>24</v>
      </c>
      <c r="D93" s="33"/>
      <c r="E93" s="33"/>
      <c r="F93" s="24" t="str">
        <f>E17</f>
        <v xml:space="preserve"> </v>
      </c>
      <c r="G93" s="33"/>
      <c r="H93" s="33"/>
      <c r="I93" s="26" t="s">
        <v>29</v>
      </c>
      <c r="J93" s="29" t="str">
        <f>E23</f>
        <v xml:space="preserve"> </v>
      </c>
      <c r="K93" s="33"/>
      <c r="L93" s="48"/>
      <c r="S93" s="31"/>
      <c r="T93" s="31"/>
      <c r="U93" s="31"/>
      <c r="V93" s="31"/>
      <c r="W93" s="31"/>
      <c r="X93" s="31"/>
      <c r="Y93" s="31"/>
      <c r="Z93" s="31"/>
      <c r="AA93" s="31"/>
      <c r="AB93" s="31"/>
      <c r="AC93" s="31"/>
      <c r="AD93" s="31"/>
      <c r="AE93" s="31"/>
    </row>
    <row r="94" spans="1:31" s="2" customFormat="1" ht="15.2" customHeight="1">
      <c r="A94" s="31"/>
      <c r="B94" s="32"/>
      <c r="C94" s="26" t="s">
        <v>27</v>
      </c>
      <c r="D94" s="33"/>
      <c r="E94" s="33"/>
      <c r="F94" s="24" t="str">
        <f>IF(E20="","",E20)</f>
        <v>Vyplň údaj</v>
      </c>
      <c r="G94" s="33"/>
      <c r="H94" s="33"/>
      <c r="I94" s="26" t="s">
        <v>31</v>
      </c>
      <c r="J94" s="29" t="str">
        <f>E26</f>
        <v xml:space="preserve"> </v>
      </c>
      <c r="K94" s="33"/>
      <c r="L94" s="48"/>
      <c r="S94" s="31"/>
      <c r="T94" s="31"/>
      <c r="U94" s="31"/>
      <c r="V94" s="31"/>
      <c r="W94" s="31"/>
      <c r="X94" s="31"/>
      <c r="Y94" s="31"/>
      <c r="Z94" s="31"/>
      <c r="AA94" s="31"/>
      <c r="AB94" s="31"/>
      <c r="AC94" s="31"/>
      <c r="AD94" s="31"/>
      <c r="AE94" s="31"/>
    </row>
    <row r="95" spans="1:31"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customHeight="1">
      <c r="A96" s="31"/>
      <c r="B96" s="32"/>
      <c r="C96" s="146" t="s">
        <v>131</v>
      </c>
      <c r="D96" s="147"/>
      <c r="E96" s="147"/>
      <c r="F96" s="147"/>
      <c r="G96" s="147"/>
      <c r="H96" s="147"/>
      <c r="I96" s="147"/>
      <c r="J96" s="148" t="s">
        <v>132</v>
      </c>
      <c r="K96" s="147"/>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customHeight="1">
      <c r="A98" s="31"/>
      <c r="B98" s="32"/>
      <c r="C98" s="149" t="s">
        <v>133</v>
      </c>
      <c r="D98" s="33"/>
      <c r="E98" s="33"/>
      <c r="F98" s="33"/>
      <c r="G98" s="33"/>
      <c r="H98" s="33"/>
      <c r="I98" s="33"/>
      <c r="J98" s="81">
        <f>J121</f>
        <v>0</v>
      </c>
      <c r="K98" s="33"/>
      <c r="L98" s="48"/>
      <c r="S98" s="31"/>
      <c r="T98" s="31"/>
      <c r="U98" s="31"/>
      <c r="V98" s="31"/>
      <c r="W98" s="31"/>
      <c r="X98" s="31"/>
      <c r="Y98" s="31"/>
      <c r="Z98" s="31"/>
      <c r="AA98" s="31"/>
      <c r="AB98" s="31"/>
      <c r="AC98" s="31"/>
      <c r="AD98" s="31"/>
      <c r="AE98" s="31"/>
      <c r="AU98" s="14" t="s">
        <v>134</v>
      </c>
    </row>
    <row r="99" spans="1:47" s="9" customFormat="1" ht="24.95" customHeight="1">
      <c r="B99" s="150"/>
      <c r="C99" s="151"/>
      <c r="D99" s="152" t="s">
        <v>2047</v>
      </c>
      <c r="E99" s="153"/>
      <c r="F99" s="153"/>
      <c r="G99" s="153"/>
      <c r="H99" s="153"/>
      <c r="I99" s="153"/>
      <c r="J99" s="154">
        <f>J122</f>
        <v>0</v>
      </c>
      <c r="K99" s="151"/>
      <c r="L99" s="155"/>
    </row>
    <row r="100" spans="1:47"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47" s="2" customFormat="1" ht="6.95"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47" s="2" customFormat="1" ht="6.95"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47" s="2" customFormat="1" ht="24.95" customHeight="1">
      <c r="A106" s="31"/>
      <c r="B106" s="32"/>
      <c r="C106" s="20" t="s">
        <v>136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47" s="2" customFormat="1" ht="6.95"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47"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47" s="2" customFormat="1" ht="16.5" customHeight="1">
      <c r="A109" s="31"/>
      <c r="B109" s="32"/>
      <c r="C109" s="33"/>
      <c r="D109" s="33"/>
      <c r="E109" s="275" t="str">
        <f>E7</f>
        <v>Oprava zabezpečovacího zařízení v žst. Bechyně</v>
      </c>
      <c r="F109" s="276"/>
      <c r="G109" s="276"/>
      <c r="H109" s="276"/>
      <c r="I109" s="33"/>
      <c r="J109" s="33"/>
      <c r="K109" s="33"/>
      <c r="L109" s="48"/>
      <c r="S109" s="31"/>
      <c r="T109" s="31"/>
      <c r="U109" s="31"/>
      <c r="V109" s="31"/>
      <c r="W109" s="31"/>
      <c r="X109" s="31"/>
      <c r="Y109" s="31"/>
      <c r="Z109" s="31"/>
      <c r="AA109" s="31"/>
      <c r="AB109" s="31"/>
      <c r="AC109" s="31"/>
      <c r="AD109" s="31"/>
      <c r="AE109" s="31"/>
    </row>
    <row r="110" spans="1:47" s="1" customFormat="1" ht="12" customHeight="1">
      <c r="B110" s="18"/>
      <c r="C110" s="26" t="s">
        <v>126</v>
      </c>
      <c r="D110" s="19"/>
      <c r="E110" s="19"/>
      <c r="F110" s="19"/>
      <c r="G110" s="19"/>
      <c r="H110" s="19"/>
      <c r="I110" s="19"/>
      <c r="J110" s="19"/>
      <c r="K110" s="19"/>
      <c r="L110" s="17"/>
    </row>
    <row r="111" spans="1:47" s="2" customFormat="1" ht="16.5" customHeight="1">
      <c r="A111" s="31"/>
      <c r="B111" s="32"/>
      <c r="C111" s="33"/>
      <c r="D111" s="33"/>
      <c r="E111" s="275" t="s">
        <v>2045</v>
      </c>
      <c r="F111" s="277"/>
      <c r="G111" s="277"/>
      <c r="H111" s="277"/>
      <c r="I111" s="33"/>
      <c r="J111" s="33"/>
      <c r="K111" s="33"/>
      <c r="L111" s="48"/>
      <c r="S111" s="31"/>
      <c r="T111" s="31"/>
      <c r="U111" s="31"/>
      <c r="V111" s="31"/>
      <c r="W111" s="31"/>
      <c r="X111" s="31"/>
      <c r="Y111" s="31"/>
      <c r="Z111" s="31"/>
      <c r="AA111" s="31"/>
      <c r="AB111" s="31"/>
      <c r="AC111" s="31"/>
      <c r="AD111" s="31"/>
      <c r="AE111" s="31"/>
    </row>
    <row r="112" spans="1:47" s="2" customFormat="1" ht="12" customHeight="1">
      <c r="A112" s="31"/>
      <c r="B112" s="32"/>
      <c r="C112" s="26" t="s">
        <v>128</v>
      </c>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6.5" customHeight="1">
      <c r="A113" s="31"/>
      <c r="B113" s="32"/>
      <c r="C113" s="33"/>
      <c r="D113" s="33"/>
      <c r="E113" s="227" t="str">
        <f>E11</f>
        <v>PS02.1 - Elektromontáže</v>
      </c>
      <c r="F113" s="277"/>
      <c r="G113" s="277"/>
      <c r="H113" s="277"/>
      <c r="I113" s="33"/>
      <c r="J113" s="33"/>
      <c r="K113" s="33"/>
      <c r="L113" s="48"/>
      <c r="S113" s="31"/>
      <c r="T113" s="31"/>
      <c r="U113" s="31"/>
      <c r="V113" s="31"/>
      <c r="W113" s="31"/>
      <c r="X113" s="31"/>
      <c r="Y113" s="31"/>
      <c r="Z113" s="31"/>
      <c r="AA113" s="31"/>
      <c r="AB113" s="31"/>
      <c r="AC113" s="31"/>
      <c r="AD113" s="31"/>
      <c r="AE113" s="31"/>
    </row>
    <row r="114" spans="1:65" s="2" customFormat="1" ht="6.9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2" customHeight="1">
      <c r="A115" s="31"/>
      <c r="B115" s="32"/>
      <c r="C115" s="26" t="s">
        <v>20</v>
      </c>
      <c r="D115" s="33"/>
      <c r="E115" s="33"/>
      <c r="F115" s="24" t="str">
        <f>F14</f>
        <v xml:space="preserve"> </v>
      </c>
      <c r="G115" s="33"/>
      <c r="H115" s="33"/>
      <c r="I115" s="26" t="s">
        <v>22</v>
      </c>
      <c r="J115" s="63" t="str">
        <f>IF(J14="","",J14)</f>
        <v>8. 10. 2020</v>
      </c>
      <c r="K115" s="33"/>
      <c r="L115" s="48"/>
      <c r="S115" s="31"/>
      <c r="T115" s="31"/>
      <c r="U115" s="31"/>
      <c r="V115" s="31"/>
      <c r="W115" s="31"/>
      <c r="X115" s="31"/>
      <c r="Y115" s="31"/>
      <c r="Z115" s="31"/>
      <c r="AA115" s="31"/>
      <c r="AB115" s="31"/>
      <c r="AC115" s="31"/>
      <c r="AD115" s="31"/>
      <c r="AE115" s="31"/>
    </row>
    <row r="116" spans="1:65" s="2" customFormat="1" ht="6.95" customHeight="1">
      <c r="A116" s="31"/>
      <c r="B116" s="32"/>
      <c r="C116" s="33"/>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2" customFormat="1" ht="15.2" customHeight="1">
      <c r="A117" s="31"/>
      <c r="B117" s="32"/>
      <c r="C117" s="26" t="s">
        <v>24</v>
      </c>
      <c r="D117" s="33"/>
      <c r="E117" s="33"/>
      <c r="F117" s="24" t="str">
        <f>E17</f>
        <v xml:space="preserve"> </v>
      </c>
      <c r="G117" s="33"/>
      <c r="H117" s="33"/>
      <c r="I117" s="26" t="s">
        <v>29</v>
      </c>
      <c r="J117" s="29" t="str">
        <f>E23</f>
        <v xml:space="preserve"> </v>
      </c>
      <c r="K117" s="33"/>
      <c r="L117" s="48"/>
      <c r="S117" s="31"/>
      <c r="T117" s="31"/>
      <c r="U117" s="31"/>
      <c r="V117" s="31"/>
      <c r="W117" s="31"/>
      <c r="X117" s="31"/>
      <c r="Y117" s="31"/>
      <c r="Z117" s="31"/>
      <c r="AA117" s="31"/>
      <c r="AB117" s="31"/>
      <c r="AC117" s="31"/>
      <c r="AD117" s="31"/>
      <c r="AE117" s="31"/>
    </row>
    <row r="118" spans="1:65" s="2" customFormat="1" ht="15.2" customHeight="1">
      <c r="A118" s="31"/>
      <c r="B118" s="32"/>
      <c r="C118" s="26" t="s">
        <v>27</v>
      </c>
      <c r="D118" s="33"/>
      <c r="E118" s="33"/>
      <c r="F118" s="24" t="str">
        <f>IF(E20="","",E20)</f>
        <v>Vyplň údaj</v>
      </c>
      <c r="G118" s="33"/>
      <c r="H118" s="33"/>
      <c r="I118" s="26" t="s">
        <v>31</v>
      </c>
      <c r="J118" s="29" t="str">
        <f>E26</f>
        <v xml:space="preserve"> </v>
      </c>
      <c r="K118" s="33"/>
      <c r="L118" s="48"/>
      <c r="S118" s="31"/>
      <c r="T118" s="31"/>
      <c r="U118" s="31"/>
      <c r="V118" s="31"/>
      <c r="W118" s="31"/>
      <c r="X118" s="31"/>
      <c r="Y118" s="31"/>
      <c r="Z118" s="31"/>
      <c r="AA118" s="31"/>
      <c r="AB118" s="31"/>
      <c r="AC118" s="31"/>
      <c r="AD118" s="31"/>
      <c r="AE118" s="31"/>
    </row>
    <row r="119" spans="1:65" s="2" customFormat="1" ht="10.35" customHeight="1">
      <c r="A119" s="31"/>
      <c r="B119" s="32"/>
      <c r="C119" s="33"/>
      <c r="D119" s="33"/>
      <c r="E119" s="33"/>
      <c r="F119" s="33"/>
      <c r="G119" s="33"/>
      <c r="H119" s="33"/>
      <c r="I119" s="33"/>
      <c r="J119" s="33"/>
      <c r="K119" s="33"/>
      <c r="L119" s="48"/>
      <c r="S119" s="31"/>
      <c r="T119" s="31"/>
      <c r="U119" s="31"/>
      <c r="V119" s="31"/>
      <c r="W119" s="31"/>
      <c r="X119" s="31"/>
      <c r="Y119" s="31"/>
      <c r="Z119" s="31"/>
      <c r="AA119" s="31"/>
      <c r="AB119" s="31"/>
      <c r="AC119" s="31"/>
      <c r="AD119" s="31"/>
      <c r="AE119" s="31"/>
    </row>
    <row r="120" spans="1:65" s="10" customFormat="1" ht="29.25" customHeight="1">
      <c r="A120" s="156"/>
      <c r="B120" s="157"/>
      <c r="C120" s="158" t="s">
        <v>137</v>
      </c>
      <c r="D120" s="159" t="s">
        <v>58</v>
      </c>
      <c r="E120" s="159" t="s">
        <v>54</v>
      </c>
      <c r="F120" s="159" t="s">
        <v>55</v>
      </c>
      <c r="G120" s="159" t="s">
        <v>138</v>
      </c>
      <c r="H120" s="159" t="s">
        <v>139</v>
      </c>
      <c r="I120" s="159" t="s">
        <v>140</v>
      </c>
      <c r="J120" s="159" t="s">
        <v>132</v>
      </c>
      <c r="K120" s="160" t="s">
        <v>141</v>
      </c>
      <c r="L120" s="161"/>
      <c r="M120" s="72" t="s">
        <v>1</v>
      </c>
      <c r="N120" s="73" t="s">
        <v>37</v>
      </c>
      <c r="O120" s="73" t="s">
        <v>142</v>
      </c>
      <c r="P120" s="73" t="s">
        <v>143</v>
      </c>
      <c r="Q120" s="73" t="s">
        <v>144</v>
      </c>
      <c r="R120" s="73" t="s">
        <v>145</v>
      </c>
      <c r="S120" s="73" t="s">
        <v>146</v>
      </c>
      <c r="T120" s="74" t="s">
        <v>147</v>
      </c>
      <c r="U120" s="156"/>
      <c r="V120" s="156"/>
      <c r="W120" s="156"/>
      <c r="X120" s="156"/>
      <c r="Y120" s="156"/>
      <c r="Z120" s="156"/>
      <c r="AA120" s="156"/>
      <c r="AB120" s="156"/>
      <c r="AC120" s="156"/>
      <c r="AD120" s="156"/>
      <c r="AE120" s="156"/>
    </row>
    <row r="121" spans="1:65" s="2" customFormat="1" ht="22.9" customHeight="1">
      <c r="A121" s="31"/>
      <c r="B121" s="32"/>
      <c r="C121" s="79" t="s">
        <v>148</v>
      </c>
      <c r="D121" s="33"/>
      <c r="E121" s="33"/>
      <c r="F121" s="33"/>
      <c r="G121" s="33"/>
      <c r="H121" s="33"/>
      <c r="I121" s="33"/>
      <c r="J121" s="162">
        <f>BK121</f>
        <v>0</v>
      </c>
      <c r="K121" s="33"/>
      <c r="L121" s="36"/>
      <c r="M121" s="75"/>
      <c r="N121" s="163"/>
      <c r="O121" s="76"/>
      <c r="P121" s="164">
        <f>P122</f>
        <v>0</v>
      </c>
      <c r="Q121" s="76"/>
      <c r="R121" s="164">
        <f>R122</f>
        <v>0</v>
      </c>
      <c r="S121" s="76"/>
      <c r="T121" s="165">
        <f>T122</f>
        <v>0</v>
      </c>
      <c r="U121" s="31"/>
      <c r="V121" s="31"/>
      <c r="W121" s="31"/>
      <c r="X121" s="31"/>
      <c r="Y121" s="31"/>
      <c r="Z121" s="31"/>
      <c r="AA121" s="31"/>
      <c r="AB121" s="31"/>
      <c r="AC121" s="31"/>
      <c r="AD121" s="31"/>
      <c r="AE121" s="31"/>
      <c r="AT121" s="14" t="s">
        <v>72</v>
      </c>
      <c r="AU121" s="14" t="s">
        <v>134</v>
      </c>
      <c r="BK121" s="166">
        <f>BK122</f>
        <v>0</v>
      </c>
    </row>
    <row r="122" spans="1:65" s="11" customFormat="1" ht="25.9" customHeight="1">
      <c r="B122" s="167"/>
      <c r="C122" s="168"/>
      <c r="D122" s="169" t="s">
        <v>72</v>
      </c>
      <c r="E122" s="170" t="s">
        <v>2048</v>
      </c>
      <c r="F122" s="170" t="s">
        <v>2049</v>
      </c>
      <c r="G122" s="168"/>
      <c r="H122" s="168"/>
      <c r="I122" s="171"/>
      <c r="J122" s="172">
        <f>BK122</f>
        <v>0</v>
      </c>
      <c r="K122" s="168"/>
      <c r="L122" s="173"/>
      <c r="M122" s="174"/>
      <c r="N122" s="175"/>
      <c r="O122" s="175"/>
      <c r="P122" s="176">
        <f>SUM(P123:P408)</f>
        <v>0</v>
      </c>
      <c r="Q122" s="175"/>
      <c r="R122" s="176">
        <f>SUM(R123:R408)</f>
        <v>0</v>
      </c>
      <c r="S122" s="175"/>
      <c r="T122" s="177">
        <f>SUM(T123:T408)</f>
        <v>0</v>
      </c>
      <c r="AR122" s="178" t="s">
        <v>164</v>
      </c>
      <c r="AT122" s="179" t="s">
        <v>72</v>
      </c>
      <c r="AU122" s="179" t="s">
        <v>73</v>
      </c>
      <c r="AY122" s="178" t="s">
        <v>149</v>
      </c>
      <c r="BK122" s="180">
        <f>SUM(BK123:BK408)</f>
        <v>0</v>
      </c>
    </row>
    <row r="123" spans="1:65" s="2" customFormat="1" ht="37.9" customHeight="1">
      <c r="A123" s="31"/>
      <c r="B123" s="32"/>
      <c r="C123" s="200" t="s">
        <v>95</v>
      </c>
      <c r="D123" s="200" t="s">
        <v>185</v>
      </c>
      <c r="E123" s="201" t="s">
        <v>2050</v>
      </c>
      <c r="F123" s="202" t="s">
        <v>2051</v>
      </c>
      <c r="G123" s="203" t="s">
        <v>197</v>
      </c>
      <c r="H123" s="204">
        <v>4</v>
      </c>
      <c r="I123" s="205"/>
      <c r="J123" s="206">
        <f>ROUND(I123*H123,2)</f>
        <v>0</v>
      </c>
      <c r="K123" s="202" t="s">
        <v>154</v>
      </c>
      <c r="L123" s="36"/>
      <c r="M123" s="207" t="s">
        <v>1</v>
      </c>
      <c r="N123" s="208" t="s">
        <v>38</v>
      </c>
      <c r="O123" s="68"/>
      <c r="P123" s="191">
        <f>O123*H123</f>
        <v>0</v>
      </c>
      <c r="Q123" s="191">
        <v>0</v>
      </c>
      <c r="R123" s="191">
        <f>Q123*H123</f>
        <v>0</v>
      </c>
      <c r="S123" s="191">
        <v>0</v>
      </c>
      <c r="T123" s="192">
        <f>S123*H123</f>
        <v>0</v>
      </c>
      <c r="U123" s="31"/>
      <c r="V123" s="31"/>
      <c r="W123" s="31"/>
      <c r="X123" s="31"/>
      <c r="Y123" s="31"/>
      <c r="Z123" s="31"/>
      <c r="AA123" s="31"/>
      <c r="AB123" s="31"/>
      <c r="AC123" s="31"/>
      <c r="AD123" s="31"/>
      <c r="AE123" s="31"/>
      <c r="AR123" s="193" t="s">
        <v>2052</v>
      </c>
      <c r="AT123" s="193" t="s">
        <v>185</v>
      </c>
      <c r="AU123" s="193" t="s">
        <v>80</v>
      </c>
      <c r="AY123" s="14" t="s">
        <v>149</v>
      </c>
      <c r="BE123" s="194">
        <f>IF(N123="základní",J123,0)</f>
        <v>0</v>
      </c>
      <c r="BF123" s="194">
        <f>IF(N123="snížená",J123,0)</f>
        <v>0</v>
      </c>
      <c r="BG123" s="194">
        <f>IF(N123="zákl. přenesená",J123,0)</f>
        <v>0</v>
      </c>
      <c r="BH123" s="194">
        <f>IF(N123="sníž. přenesená",J123,0)</f>
        <v>0</v>
      </c>
      <c r="BI123" s="194">
        <f>IF(N123="nulová",J123,0)</f>
        <v>0</v>
      </c>
      <c r="BJ123" s="14" t="s">
        <v>80</v>
      </c>
      <c r="BK123" s="194">
        <f>ROUND(I123*H123,2)</f>
        <v>0</v>
      </c>
      <c r="BL123" s="14" t="s">
        <v>2052</v>
      </c>
      <c r="BM123" s="193" t="s">
        <v>82</v>
      </c>
    </row>
    <row r="124" spans="1:65" s="2" customFormat="1" ht="19.5">
      <c r="A124" s="31"/>
      <c r="B124" s="32"/>
      <c r="C124" s="33"/>
      <c r="D124" s="195" t="s">
        <v>157</v>
      </c>
      <c r="E124" s="33"/>
      <c r="F124" s="196" t="s">
        <v>2051</v>
      </c>
      <c r="G124" s="33"/>
      <c r="H124" s="33"/>
      <c r="I124" s="197"/>
      <c r="J124" s="33"/>
      <c r="K124" s="33"/>
      <c r="L124" s="36"/>
      <c r="M124" s="198"/>
      <c r="N124" s="199"/>
      <c r="O124" s="68"/>
      <c r="P124" s="68"/>
      <c r="Q124" s="68"/>
      <c r="R124" s="68"/>
      <c r="S124" s="68"/>
      <c r="T124" s="69"/>
      <c r="U124" s="31"/>
      <c r="V124" s="31"/>
      <c r="W124" s="31"/>
      <c r="X124" s="31"/>
      <c r="Y124" s="31"/>
      <c r="Z124" s="31"/>
      <c r="AA124" s="31"/>
      <c r="AB124" s="31"/>
      <c r="AC124" s="31"/>
      <c r="AD124" s="31"/>
      <c r="AE124" s="31"/>
      <c r="AT124" s="14" t="s">
        <v>157</v>
      </c>
      <c r="AU124" s="14" t="s">
        <v>80</v>
      </c>
    </row>
    <row r="125" spans="1:65" s="2" customFormat="1" ht="19.5">
      <c r="A125" s="31"/>
      <c r="B125" s="32"/>
      <c r="C125" s="33"/>
      <c r="D125" s="195" t="s">
        <v>495</v>
      </c>
      <c r="E125" s="33"/>
      <c r="F125" s="220" t="s">
        <v>2053</v>
      </c>
      <c r="G125" s="33"/>
      <c r="H125" s="33"/>
      <c r="I125" s="197"/>
      <c r="J125" s="33"/>
      <c r="K125" s="33"/>
      <c r="L125" s="36"/>
      <c r="M125" s="198"/>
      <c r="N125" s="199"/>
      <c r="O125" s="68"/>
      <c r="P125" s="68"/>
      <c r="Q125" s="68"/>
      <c r="R125" s="68"/>
      <c r="S125" s="68"/>
      <c r="T125" s="69"/>
      <c r="U125" s="31"/>
      <c r="V125" s="31"/>
      <c r="W125" s="31"/>
      <c r="X125" s="31"/>
      <c r="Y125" s="31"/>
      <c r="Z125" s="31"/>
      <c r="AA125" s="31"/>
      <c r="AB125" s="31"/>
      <c r="AC125" s="31"/>
      <c r="AD125" s="31"/>
      <c r="AE125" s="31"/>
      <c r="AT125" s="14" t="s">
        <v>495</v>
      </c>
      <c r="AU125" s="14" t="s">
        <v>80</v>
      </c>
    </row>
    <row r="126" spans="1:65" s="2" customFormat="1" ht="49.15" customHeight="1">
      <c r="A126" s="31"/>
      <c r="B126" s="32"/>
      <c r="C126" s="181" t="s">
        <v>164</v>
      </c>
      <c r="D126" s="181" t="s">
        <v>150</v>
      </c>
      <c r="E126" s="182" t="s">
        <v>2054</v>
      </c>
      <c r="F126" s="183" t="s">
        <v>2055</v>
      </c>
      <c r="G126" s="184" t="s">
        <v>197</v>
      </c>
      <c r="H126" s="185">
        <v>4</v>
      </c>
      <c r="I126" s="186"/>
      <c r="J126" s="187">
        <f>ROUND(I126*H126,2)</f>
        <v>0</v>
      </c>
      <c r="K126" s="183" t="s">
        <v>154</v>
      </c>
      <c r="L126" s="188"/>
      <c r="M126" s="189" t="s">
        <v>1</v>
      </c>
      <c r="N126" s="190" t="s">
        <v>38</v>
      </c>
      <c r="O126" s="68"/>
      <c r="P126" s="191">
        <f>O126*H126</f>
        <v>0</v>
      </c>
      <c r="Q126" s="191">
        <v>0</v>
      </c>
      <c r="R126" s="191">
        <f>Q126*H126</f>
        <v>0</v>
      </c>
      <c r="S126" s="191">
        <v>0</v>
      </c>
      <c r="T126" s="192">
        <f>S126*H126</f>
        <v>0</v>
      </c>
      <c r="U126" s="31"/>
      <c r="V126" s="31"/>
      <c r="W126" s="31"/>
      <c r="X126" s="31"/>
      <c r="Y126" s="31"/>
      <c r="Z126" s="31"/>
      <c r="AA126" s="31"/>
      <c r="AB126" s="31"/>
      <c r="AC126" s="31"/>
      <c r="AD126" s="31"/>
      <c r="AE126" s="31"/>
      <c r="AR126" s="193" t="s">
        <v>2052</v>
      </c>
      <c r="AT126" s="193" t="s">
        <v>150</v>
      </c>
      <c r="AU126" s="193" t="s">
        <v>80</v>
      </c>
      <c r="AY126" s="14" t="s">
        <v>149</v>
      </c>
      <c r="BE126" s="194">
        <f>IF(N126="základní",J126,0)</f>
        <v>0</v>
      </c>
      <c r="BF126" s="194">
        <f>IF(N126="snížená",J126,0)</f>
        <v>0</v>
      </c>
      <c r="BG126" s="194">
        <f>IF(N126="zákl. přenesená",J126,0)</f>
        <v>0</v>
      </c>
      <c r="BH126" s="194">
        <f>IF(N126="sníž. přenesená",J126,0)</f>
        <v>0</v>
      </c>
      <c r="BI126" s="194">
        <f>IF(N126="nulová",J126,0)</f>
        <v>0</v>
      </c>
      <c r="BJ126" s="14" t="s">
        <v>80</v>
      </c>
      <c r="BK126" s="194">
        <f>ROUND(I126*H126,2)</f>
        <v>0</v>
      </c>
      <c r="BL126" s="14" t="s">
        <v>2052</v>
      </c>
      <c r="BM126" s="193" t="s">
        <v>164</v>
      </c>
    </row>
    <row r="127" spans="1:65" s="2" customFormat="1" ht="39">
      <c r="A127" s="31"/>
      <c r="B127" s="32"/>
      <c r="C127" s="33"/>
      <c r="D127" s="195" t="s">
        <v>157</v>
      </c>
      <c r="E127" s="33"/>
      <c r="F127" s="196" t="s">
        <v>2055</v>
      </c>
      <c r="G127" s="33"/>
      <c r="H127" s="33"/>
      <c r="I127" s="197"/>
      <c r="J127" s="33"/>
      <c r="K127" s="33"/>
      <c r="L127" s="36"/>
      <c r="M127" s="198"/>
      <c r="N127" s="199"/>
      <c r="O127" s="68"/>
      <c r="P127" s="68"/>
      <c r="Q127" s="68"/>
      <c r="R127" s="68"/>
      <c r="S127" s="68"/>
      <c r="T127" s="69"/>
      <c r="U127" s="31"/>
      <c r="V127" s="31"/>
      <c r="W127" s="31"/>
      <c r="X127" s="31"/>
      <c r="Y127" s="31"/>
      <c r="Z127" s="31"/>
      <c r="AA127" s="31"/>
      <c r="AB127" s="31"/>
      <c r="AC127" s="31"/>
      <c r="AD127" s="31"/>
      <c r="AE127" s="31"/>
      <c r="AT127" s="14" t="s">
        <v>157</v>
      </c>
      <c r="AU127" s="14" t="s">
        <v>80</v>
      </c>
    </row>
    <row r="128" spans="1:65" s="2" customFormat="1" ht="19.5">
      <c r="A128" s="31"/>
      <c r="B128" s="32"/>
      <c r="C128" s="33"/>
      <c r="D128" s="195" t="s">
        <v>495</v>
      </c>
      <c r="E128" s="33"/>
      <c r="F128" s="220" t="s">
        <v>2053</v>
      </c>
      <c r="G128" s="33"/>
      <c r="H128" s="33"/>
      <c r="I128" s="197"/>
      <c r="J128" s="33"/>
      <c r="K128" s="33"/>
      <c r="L128" s="36"/>
      <c r="M128" s="198"/>
      <c r="N128" s="199"/>
      <c r="O128" s="68"/>
      <c r="P128" s="68"/>
      <c r="Q128" s="68"/>
      <c r="R128" s="68"/>
      <c r="S128" s="68"/>
      <c r="T128" s="69"/>
      <c r="U128" s="31"/>
      <c r="V128" s="31"/>
      <c r="W128" s="31"/>
      <c r="X128" s="31"/>
      <c r="Y128" s="31"/>
      <c r="Z128" s="31"/>
      <c r="AA128" s="31"/>
      <c r="AB128" s="31"/>
      <c r="AC128" s="31"/>
      <c r="AD128" s="31"/>
      <c r="AE128" s="31"/>
      <c r="AT128" s="14" t="s">
        <v>495</v>
      </c>
      <c r="AU128" s="14" t="s">
        <v>80</v>
      </c>
    </row>
    <row r="129" spans="1:65" s="2" customFormat="1" ht="37.9" customHeight="1">
      <c r="A129" s="31"/>
      <c r="B129" s="32"/>
      <c r="C129" s="200" t="s">
        <v>168</v>
      </c>
      <c r="D129" s="200" t="s">
        <v>185</v>
      </c>
      <c r="E129" s="201" t="s">
        <v>2056</v>
      </c>
      <c r="F129" s="202" t="s">
        <v>2057</v>
      </c>
      <c r="G129" s="203" t="s">
        <v>197</v>
      </c>
      <c r="H129" s="204">
        <v>1</v>
      </c>
      <c r="I129" s="205"/>
      <c r="J129" s="206">
        <f>ROUND(I129*H129,2)</f>
        <v>0</v>
      </c>
      <c r="K129" s="202" t="s">
        <v>154</v>
      </c>
      <c r="L129" s="36"/>
      <c r="M129" s="207" t="s">
        <v>1</v>
      </c>
      <c r="N129" s="208" t="s">
        <v>38</v>
      </c>
      <c r="O129" s="68"/>
      <c r="P129" s="191">
        <f>O129*H129</f>
        <v>0</v>
      </c>
      <c r="Q129" s="191">
        <v>0</v>
      </c>
      <c r="R129" s="191">
        <f>Q129*H129</f>
        <v>0</v>
      </c>
      <c r="S129" s="191">
        <v>0</v>
      </c>
      <c r="T129" s="192">
        <f>S129*H129</f>
        <v>0</v>
      </c>
      <c r="U129" s="31"/>
      <c r="V129" s="31"/>
      <c r="W129" s="31"/>
      <c r="X129" s="31"/>
      <c r="Y129" s="31"/>
      <c r="Z129" s="31"/>
      <c r="AA129" s="31"/>
      <c r="AB129" s="31"/>
      <c r="AC129" s="31"/>
      <c r="AD129" s="31"/>
      <c r="AE129" s="31"/>
      <c r="AR129" s="193" t="s">
        <v>2052</v>
      </c>
      <c r="AT129" s="193" t="s">
        <v>185</v>
      </c>
      <c r="AU129" s="193" t="s">
        <v>80</v>
      </c>
      <c r="AY129" s="14" t="s">
        <v>149</v>
      </c>
      <c r="BE129" s="194">
        <f>IF(N129="základní",J129,0)</f>
        <v>0</v>
      </c>
      <c r="BF129" s="194">
        <f>IF(N129="snížená",J129,0)</f>
        <v>0</v>
      </c>
      <c r="BG129" s="194">
        <f>IF(N129="zákl. přenesená",J129,0)</f>
        <v>0</v>
      </c>
      <c r="BH129" s="194">
        <f>IF(N129="sníž. přenesená",J129,0)</f>
        <v>0</v>
      </c>
      <c r="BI129" s="194">
        <f>IF(N129="nulová",J129,0)</f>
        <v>0</v>
      </c>
      <c r="BJ129" s="14" t="s">
        <v>80</v>
      </c>
      <c r="BK129" s="194">
        <f>ROUND(I129*H129,2)</f>
        <v>0</v>
      </c>
      <c r="BL129" s="14" t="s">
        <v>2052</v>
      </c>
      <c r="BM129" s="193" t="s">
        <v>172</v>
      </c>
    </row>
    <row r="130" spans="1:65" s="2" customFormat="1" ht="19.5">
      <c r="A130" s="31"/>
      <c r="B130" s="32"/>
      <c r="C130" s="33"/>
      <c r="D130" s="195" t="s">
        <v>157</v>
      </c>
      <c r="E130" s="33"/>
      <c r="F130" s="196" t="s">
        <v>2057</v>
      </c>
      <c r="G130" s="33"/>
      <c r="H130" s="33"/>
      <c r="I130" s="197"/>
      <c r="J130" s="33"/>
      <c r="K130" s="33"/>
      <c r="L130" s="36"/>
      <c r="M130" s="198"/>
      <c r="N130" s="199"/>
      <c r="O130" s="68"/>
      <c r="P130" s="68"/>
      <c r="Q130" s="68"/>
      <c r="R130" s="68"/>
      <c r="S130" s="68"/>
      <c r="T130" s="69"/>
      <c r="U130" s="31"/>
      <c r="V130" s="31"/>
      <c r="W130" s="31"/>
      <c r="X130" s="31"/>
      <c r="Y130" s="31"/>
      <c r="Z130" s="31"/>
      <c r="AA130" s="31"/>
      <c r="AB130" s="31"/>
      <c r="AC130" s="31"/>
      <c r="AD130" s="31"/>
      <c r="AE130" s="31"/>
      <c r="AT130" s="14" t="s">
        <v>157</v>
      </c>
      <c r="AU130" s="14" t="s">
        <v>80</v>
      </c>
    </row>
    <row r="131" spans="1:65" s="2" customFormat="1" ht="19.5">
      <c r="A131" s="31"/>
      <c r="B131" s="32"/>
      <c r="C131" s="33"/>
      <c r="D131" s="195" t="s">
        <v>495</v>
      </c>
      <c r="E131" s="33"/>
      <c r="F131" s="220" t="s">
        <v>2053</v>
      </c>
      <c r="G131" s="33"/>
      <c r="H131" s="33"/>
      <c r="I131" s="197"/>
      <c r="J131" s="33"/>
      <c r="K131" s="33"/>
      <c r="L131" s="36"/>
      <c r="M131" s="198"/>
      <c r="N131" s="199"/>
      <c r="O131" s="68"/>
      <c r="P131" s="68"/>
      <c r="Q131" s="68"/>
      <c r="R131" s="68"/>
      <c r="S131" s="68"/>
      <c r="T131" s="69"/>
      <c r="U131" s="31"/>
      <c r="V131" s="31"/>
      <c r="W131" s="31"/>
      <c r="X131" s="31"/>
      <c r="Y131" s="31"/>
      <c r="Z131" s="31"/>
      <c r="AA131" s="31"/>
      <c r="AB131" s="31"/>
      <c r="AC131" s="31"/>
      <c r="AD131" s="31"/>
      <c r="AE131" s="31"/>
      <c r="AT131" s="14" t="s">
        <v>495</v>
      </c>
      <c r="AU131" s="14" t="s">
        <v>80</v>
      </c>
    </row>
    <row r="132" spans="1:65" s="2" customFormat="1" ht="62.65" customHeight="1">
      <c r="A132" s="31"/>
      <c r="B132" s="32"/>
      <c r="C132" s="181" t="s">
        <v>172</v>
      </c>
      <c r="D132" s="181" t="s">
        <v>150</v>
      </c>
      <c r="E132" s="182" t="s">
        <v>2058</v>
      </c>
      <c r="F132" s="183" t="s">
        <v>2059</v>
      </c>
      <c r="G132" s="184" t="s">
        <v>197</v>
      </c>
      <c r="H132" s="185">
        <v>1</v>
      </c>
      <c r="I132" s="186"/>
      <c r="J132" s="187">
        <f>ROUND(I132*H132,2)</f>
        <v>0</v>
      </c>
      <c r="K132" s="183" t="s">
        <v>154</v>
      </c>
      <c r="L132" s="188"/>
      <c r="M132" s="189" t="s">
        <v>1</v>
      </c>
      <c r="N132" s="190" t="s">
        <v>38</v>
      </c>
      <c r="O132" s="68"/>
      <c r="P132" s="191">
        <f>O132*H132</f>
        <v>0</v>
      </c>
      <c r="Q132" s="191">
        <v>0</v>
      </c>
      <c r="R132" s="191">
        <f>Q132*H132</f>
        <v>0</v>
      </c>
      <c r="S132" s="191">
        <v>0</v>
      </c>
      <c r="T132" s="192">
        <f>S132*H132</f>
        <v>0</v>
      </c>
      <c r="U132" s="31"/>
      <c r="V132" s="31"/>
      <c r="W132" s="31"/>
      <c r="X132" s="31"/>
      <c r="Y132" s="31"/>
      <c r="Z132" s="31"/>
      <c r="AA132" s="31"/>
      <c r="AB132" s="31"/>
      <c r="AC132" s="31"/>
      <c r="AD132" s="31"/>
      <c r="AE132" s="31"/>
      <c r="AR132" s="193" t="s">
        <v>2052</v>
      </c>
      <c r="AT132" s="193" t="s">
        <v>150</v>
      </c>
      <c r="AU132" s="193" t="s">
        <v>80</v>
      </c>
      <c r="AY132" s="14" t="s">
        <v>149</v>
      </c>
      <c r="BE132" s="194">
        <f>IF(N132="základní",J132,0)</f>
        <v>0</v>
      </c>
      <c r="BF132" s="194">
        <f>IF(N132="snížená",J132,0)</f>
        <v>0</v>
      </c>
      <c r="BG132" s="194">
        <f>IF(N132="zákl. přenesená",J132,0)</f>
        <v>0</v>
      </c>
      <c r="BH132" s="194">
        <f>IF(N132="sníž. přenesená",J132,0)</f>
        <v>0</v>
      </c>
      <c r="BI132" s="194">
        <f>IF(N132="nulová",J132,0)</f>
        <v>0</v>
      </c>
      <c r="BJ132" s="14" t="s">
        <v>80</v>
      </c>
      <c r="BK132" s="194">
        <f>ROUND(I132*H132,2)</f>
        <v>0</v>
      </c>
      <c r="BL132" s="14" t="s">
        <v>2052</v>
      </c>
      <c r="BM132" s="193" t="s">
        <v>180</v>
      </c>
    </row>
    <row r="133" spans="1:65" s="2" customFormat="1" ht="39">
      <c r="A133" s="31"/>
      <c r="B133" s="32"/>
      <c r="C133" s="33"/>
      <c r="D133" s="195" t="s">
        <v>157</v>
      </c>
      <c r="E133" s="33"/>
      <c r="F133" s="196" t="s">
        <v>2059</v>
      </c>
      <c r="G133" s="33"/>
      <c r="H133" s="33"/>
      <c r="I133" s="197"/>
      <c r="J133" s="33"/>
      <c r="K133" s="33"/>
      <c r="L133" s="36"/>
      <c r="M133" s="198"/>
      <c r="N133" s="199"/>
      <c r="O133" s="68"/>
      <c r="P133" s="68"/>
      <c r="Q133" s="68"/>
      <c r="R133" s="68"/>
      <c r="S133" s="68"/>
      <c r="T133" s="69"/>
      <c r="U133" s="31"/>
      <c r="V133" s="31"/>
      <c r="W133" s="31"/>
      <c r="X133" s="31"/>
      <c r="Y133" s="31"/>
      <c r="Z133" s="31"/>
      <c r="AA133" s="31"/>
      <c r="AB133" s="31"/>
      <c r="AC133" s="31"/>
      <c r="AD133" s="31"/>
      <c r="AE133" s="31"/>
      <c r="AT133" s="14" t="s">
        <v>157</v>
      </c>
      <c r="AU133" s="14" t="s">
        <v>80</v>
      </c>
    </row>
    <row r="134" spans="1:65" s="2" customFormat="1" ht="24.2" customHeight="1">
      <c r="A134" s="31"/>
      <c r="B134" s="32"/>
      <c r="C134" s="200" t="s">
        <v>180</v>
      </c>
      <c r="D134" s="200" t="s">
        <v>185</v>
      </c>
      <c r="E134" s="201" t="s">
        <v>2060</v>
      </c>
      <c r="F134" s="202" t="s">
        <v>2061</v>
      </c>
      <c r="G134" s="203" t="s">
        <v>197</v>
      </c>
      <c r="H134" s="204">
        <v>1</v>
      </c>
      <c r="I134" s="205"/>
      <c r="J134" s="206">
        <f>ROUND(I134*H134,2)</f>
        <v>0</v>
      </c>
      <c r="K134" s="202" t="s">
        <v>154</v>
      </c>
      <c r="L134" s="36"/>
      <c r="M134" s="207" t="s">
        <v>1</v>
      </c>
      <c r="N134" s="208" t="s">
        <v>38</v>
      </c>
      <c r="O134" s="68"/>
      <c r="P134" s="191">
        <f>O134*H134</f>
        <v>0</v>
      </c>
      <c r="Q134" s="191">
        <v>0</v>
      </c>
      <c r="R134" s="191">
        <f>Q134*H134</f>
        <v>0</v>
      </c>
      <c r="S134" s="191">
        <v>0</v>
      </c>
      <c r="T134" s="192">
        <f>S134*H134</f>
        <v>0</v>
      </c>
      <c r="U134" s="31"/>
      <c r="V134" s="31"/>
      <c r="W134" s="31"/>
      <c r="X134" s="31"/>
      <c r="Y134" s="31"/>
      <c r="Z134" s="31"/>
      <c r="AA134" s="31"/>
      <c r="AB134" s="31"/>
      <c r="AC134" s="31"/>
      <c r="AD134" s="31"/>
      <c r="AE134" s="31"/>
      <c r="AR134" s="193" t="s">
        <v>2052</v>
      </c>
      <c r="AT134" s="193" t="s">
        <v>185</v>
      </c>
      <c r="AU134" s="193" t="s">
        <v>80</v>
      </c>
      <c r="AY134" s="14" t="s">
        <v>149</v>
      </c>
      <c r="BE134" s="194">
        <f>IF(N134="základní",J134,0)</f>
        <v>0</v>
      </c>
      <c r="BF134" s="194">
        <f>IF(N134="snížená",J134,0)</f>
        <v>0</v>
      </c>
      <c r="BG134" s="194">
        <f>IF(N134="zákl. přenesená",J134,0)</f>
        <v>0</v>
      </c>
      <c r="BH134" s="194">
        <f>IF(N134="sníž. přenesená",J134,0)</f>
        <v>0</v>
      </c>
      <c r="BI134" s="194">
        <f>IF(N134="nulová",J134,0)</f>
        <v>0</v>
      </c>
      <c r="BJ134" s="14" t="s">
        <v>80</v>
      </c>
      <c r="BK134" s="194">
        <f>ROUND(I134*H134,2)</f>
        <v>0</v>
      </c>
      <c r="BL134" s="14" t="s">
        <v>2052</v>
      </c>
      <c r="BM134" s="193" t="s">
        <v>189</v>
      </c>
    </row>
    <row r="135" spans="1:65" s="2" customFormat="1" ht="19.5">
      <c r="A135" s="31"/>
      <c r="B135" s="32"/>
      <c r="C135" s="33"/>
      <c r="D135" s="195" t="s">
        <v>157</v>
      </c>
      <c r="E135" s="33"/>
      <c r="F135" s="196" t="s">
        <v>2061</v>
      </c>
      <c r="G135" s="33"/>
      <c r="H135" s="33"/>
      <c r="I135" s="197"/>
      <c r="J135" s="33"/>
      <c r="K135" s="33"/>
      <c r="L135" s="36"/>
      <c r="M135" s="198"/>
      <c r="N135" s="199"/>
      <c r="O135" s="68"/>
      <c r="P135" s="68"/>
      <c r="Q135" s="68"/>
      <c r="R135" s="68"/>
      <c r="S135" s="68"/>
      <c r="T135" s="69"/>
      <c r="U135" s="31"/>
      <c r="V135" s="31"/>
      <c r="W135" s="31"/>
      <c r="X135" s="31"/>
      <c r="Y135" s="31"/>
      <c r="Z135" s="31"/>
      <c r="AA135" s="31"/>
      <c r="AB135" s="31"/>
      <c r="AC135" s="31"/>
      <c r="AD135" s="31"/>
      <c r="AE135" s="31"/>
      <c r="AT135" s="14" t="s">
        <v>157</v>
      </c>
      <c r="AU135" s="14" t="s">
        <v>80</v>
      </c>
    </row>
    <row r="136" spans="1:65" s="2" customFormat="1" ht="19.5">
      <c r="A136" s="31"/>
      <c r="B136" s="32"/>
      <c r="C136" s="33"/>
      <c r="D136" s="195" t="s">
        <v>495</v>
      </c>
      <c r="E136" s="33"/>
      <c r="F136" s="220" t="s">
        <v>2062</v>
      </c>
      <c r="G136" s="33"/>
      <c r="H136" s="33"/>
      <c r="I136" s="197"/>
      <c r="J136" s="33"/>
      <c r="K136" s="33"/>
      <c r="L136" s="36"/>
      <c r="M136" s="198"/>
      <c r="N136" s="199"/>
      <c r="O136" s="68"/>
      <c r="P136" s="68"/>
      <c r="Q136" s="68"/>
      <c r="R136" s="68"/>
      <c r="S136" s="68"/>
      <c r="T136" s="69"/>
      <c r="U136" s="31"/>
      <c r="V136" s="31"/>
      <c r="W136" s="31"/>
      <c r="X136" s="31"/>
      <c r="Y136" s="31"/>
      <c r="Z136" s="31"/>
      <c r="AA136" s="31"/>
      <c r="AB136" s="31"/>
      <c r="AC136" s="31"/>
      <c r="AD136" s="31"/>
      <c r="AE136" s="31"/>
      <c r="AT136" s="14" t="s">
        <v>495</v>
      </c>
      <c r="AU136" s="14" t="s">
        <v>80</v>
      </c>
    </row>
    <row r="137" spans="1:65" s="2" customFormat="1" ht="37.9" customHeight="1">
      <c r="A137" s="31"/>
      <c r="B137" s="32"/>
      <c r="C137" s="200" t="s">
        <v>876</v>
      </c>
      <c r="D137" s="200" t="s">
        <v>185</v>
      </c>
      <c r="E137" s="201" t="s">
        <v>2063</v>
      </c>
      <c r="F137" s="202" t="s">
        <v>2064</v>
      </c>
      <c r="G137" s="203" t="s">
        <v>197</v>
      </c>
      <c r="H137" s="204">
        <v>1</v>
      </c>
      <c r="I137" s="205"/>
      <c r="J137" s="206">
        <f>ROUND(I137*H137,2)</f>
        <v>0</v>
      </c>
      <c r="K137" s="202" t="s">
        <v>154</v>
      </c>
      <c r="L137" s="36"/>
      <c r="M137" s="207" t="s">
        <v>1</v>
      </c>
      <c r="N137" s="208" t="s">
        <v>38</v>
      </c>
      <c r="O137" s="68"/>
      <c r="P137" s="191">
        <f>O137*H137</f>
        <v>0</v>
      </c>
      <c r="Q137" s="191">
        <v>0</v>
      </c>
      <c r="R137" s="191">
        <f>Q137*H137</f>
        <v>0</v>
      </c>
      <c r="S137" s="191">
        <v>0</v>
      </c>
      <c r="T137" s="192">
        <f>S137*H137</f>
        <v>0</v>
      </c>
      <c r="U137" s="31"/>
      <c r="V137" s="31"/>
      <c r="W137" s="31"/>
      <c r="X137" s="31"/>
      <c r="Y137" s="31"/>
      <c r="Z137" s="31"/>
      <c r="AA137" s="31"/>
      <c r="AB137" s="31"/>
      <c r="AC137" s="31"/>
      <c r="AD137" s="31"/>
      <c r="AE137" s="31"/>
      <c r="AR137" s="193" t="s">
        <v>2052</v>
      </c>
      <c r="AT137" s="193" t="s">
        <v>185</v>
      </c>
      <c r="AU137" s="193" t="s">
        <v>80</v>
      </c>
      <c r="AY137" s="14" t="s">
        <v>149</v>
      </c>
      <c r="BE137" s="194">
        <f>IF(N137="základní",J137,0)</f>
        <v>0</v>
      </c>
      <c r="BF137" s="194">
        <f>IF(N137="snížená",J137,0)</f>
        <v>0</v>
      </c>
      <c r="BG137" s="194">
        <f>IF(N137="zákl. přenesená",J137,0)</f>
        <v>0</v>
      </c>
      <c r="BH137" s="194">
        <f>IF(N137="sníž. přenesená",J137,0)</f>
        <v>0</v>
      </c>
      <c r="BI137" s="194">
        <f>IF(N137="nulová",J137,0)</f>
        <v>0</v>
      </c>
      <c r="BJ137" s="14" t="s">
        <v>80</v>
      </c>
      <c r="BK137" s="194">
        <f>ROUND(I137*H137,2)</f>
        <v>0</v>
      </c>
      <c r="BL137" s="14" t="s">
        <v>2052</v>
      </c>
      <c r="BM137" s="193" t="s">
        <v>199</v>
      </c>
    </row>
    <row r="138" spans="1:65" s="2" customFormat="1" ht="29.25">
      <c r="A138" s="31"/>
      <c r="B138" s="32"/>
      <c r="C138" s="33"/>
      <c r="D138" s="195" t="s">
        <v>157</v>
      </c>
      <c r="E138" s="33"/>
      <c r="F138" s="196" t="s">
        <v>2064</v>
      </c>
      <c r="G138" s="33"/>
      <c r="H138" s="33"/>
      <c r="I138" s="197"/>
      <c r="J138" s="33"/>
      <c r="K138" s="33"/>
      <c r="L138" s="36"/>
      <c r="M138" s="198"/>
      <c r="N138" s="199"/>
      <c r="O138" s="68"/>
      <c r="P138" s="68"/>
      <c r="Q138" s="68"/>
      <c r="R138" s="68"/>
      <c r="S138" s="68"/>
      <c r="T138" s="69"/>
      <c r="U138" s="31"/>
      <c r="V138" s="31"/>
      <c r="W138" s="31"/>
      <c r="X138" s="31"/>
      <c r="Y138" s="31"/>
      <c r="Z138" s="31"/>
      <c r="AA138" s="31"/>
      <c r="AB138" s="31"/>
      <c r="AC138" s="31"/>
      <c r="AD138" s="31"/>
      <c r="AE138" s="31"/>
      <c r="AT138" s="14" t="s">
        <v>157</v>
      </c>
      <c r="AU138" s="14" t="s">
        <v>80</v>
      </c>
    </row>
    <row r="139" spans="1:65" s="2" customFormat="1" ht="24.2" customHeight="1">
      <c r="A139" s="31"/>
      <c r="B139" s="32"/>
      <c r="C139" s="181" t="s">
        <v>184</v>
      </c>
      <c r="D139" s="181" t="s">
        <v>150</v>
      </c>
      <c r="E139" s="182" t="s">
        <v>2065</v>
      </c>
      <c r="F139" s="183" t="s">
        <v>2066</v>
      </c>
      <c r="G139" s="184" t="s">
        <v>197</v>
      </c>
      <c r="H139" s="185">
        <v>1</v>
      </c>
      <c r="I139" s="186"/>
      <c r="J139" s="187">
        <f>ROUND(I139*H139,2)</f>
        <v>0</v>
      </c>
      <c r="K139" s="183" t="s">
        <v>154</v>
      </c>
      <c r="L139" s="188"/>
      <c r="M139" s="189" t="s">
        <v>1</v>
      </c>
      <c r="N139" s="190" t="s">
        <v>38</v>
      </c>
      <c r="O139" s="68"/>
      <c r="P139" s="191">
        <f>O139*H139</f>
        <v>0</v>
      </c>
      <c r="Q139" s="191">
        <v>0</v>
      </c>
      <c r="R139" s="191">
        <f>Q139*H139</f>
        <v>0</v>
      </c>
      <c r="S139" s="191">
        <v>0</v>
      </c>
      <c r="T139" s="192">
        <f>S139*H139</f>
        <v>0</v>
      </c>
      <c r="U139" s="31"/>
      <c r="V139" s="31"/>
      <c r="W139" s="31"/>
      <c r="X139" s="31"/>
      <c r="Y139" s="31"/>
      <c r="Z139" s="31"/>
      <c r="AA139" s="31"/>
      <c r="AB139" s="31"/>
      <c r="AC139" s="31"/>
      <c r="AD139" s="31"/>
      <c r="AE139" s="31"/>
      <c r="AR139" s="193" t="s">
        <v>2052</v>
      </c>
      <c r="AT139" s="193" t="s">
        <v>150</v>
      </c>
      <c r="AU139" s="193" t="s">
        <v>80</v>
      </c>
      <c r="AY139" s="14" t="s">
        <v>149</v>
      </c>
      <c r="BE139" s="194">
        <f>IF(N139="základní",J139,0)</f>
        <v>0</v>
      </c>
      <c r="BF139" s="194">
        <f>IF(N139="snížená",J139,0)</f>
        <v>0</v>
      </c>
      <c r="BG139" s="194">
        <f>IF(N139="zákl. přenesená",J139,0)</f>
        <v>0</v>
      </c>
      <c r="BH139" s="194">
        <f>IF(N139="sníž. přenesená",J139,0)</f>
        <v>0</v>
      </c>
      <c r="BI139" s="194">
        <f>IF(N139="nulová",J139,0)</f>
        <v>0</v>
      </c>
      <c r="BJ139" s="14" t="s">
        <v>80</v>
      </c>
      <c r="BK139" s="194">
        <f>ROUND(I139*H139,2)</f>
        <v>0</v>
      </c>
      <c r="BL139" s="14" t="s">
        <v>2052</v>
      </c>
      <c r="BM139" s="193" t="s">
        <v>210</v>
      </c>
    </row>
    <row r="140" spans="1:65" s="2" customFormat="1" ht="19.5">
      <c r="A140" s="31"/>
      <c r="B140" s="32"/>
      <c r="C140" s="33"/>
      <c r="D140" s="195" t="s">
        <v>157</v>
      </c>
      <c r="E140" s="33"/>
      <c r="F140" s="196" t="s">
        <v>2066</v>
      </c>
      <c r="G140" s="33"/>
      <c r="H140" s="33"/>
      <c r="I140" s="197"/>
      <c r="J140" s="33"/>
      <c r="K140" s="33"/>
      <c r="L140" s="36"/>
      <c r="M140" s="198"/>
      <c r="N140" s="199"/>
      <c r="O140" s="68"/>
      <c r="P140" s="68"/>
      <c r="Q140" s="68"/>
      <c r="R140" s="68"/>
      <c r="S140" s="68"/>
      <c r="T140" s="69"/>
      <c r="U140" s="31"/>
      <c r="V140" s="31"/>
      <c r="W140" s="31"/>
      <c r="X140" s="31"/>
      <c r="Y140" s="31"/>
      <c r="Z140" s="31"/>
      <c r="AA140" s="31"/>
      <c r="AB140" s="31"/>
      <c r="AC140" s="31"/>
      <c r="AD140" s="31"/>
      <c r="AE140" s="31"/>
      <c r="AT140" s="14" t="s">
        <v>157</v>
      </c>
      <c r="AU140" s="14" t="s">
        <v>80</v>
      </c>
    </row>
    <row r="141" spans="1:65" s="2" customFormat="1" ht="19.5">
      <c r="A141" s="31"/>
      <c r="B141" s="32"/>
      <c r="C141" s="33"/>
      <c r="D141" s="195" t="s">
        <v>495</v>
      </c>
      <c r="E141" s="33"/>
      <c r="F141" s="220" t="s">
        <v>2067</v>
      </c>
      <c r="G141" s="33"/>
      <c r="H141" s="33"/>
      <c r="I141" s="197"/>
      <c r="J141" s="33"/>
      <c r="K141" s="33"/>
      <c r="L141" s="36"/>
      <c r="M141" s="198"/>
      <c r="N141" s="199"/>
      <c r="O141" s="68"/>
      <c r="P141" s="68"/>
      <c r="Q141" s="68"/>
      <c r="R141" s="68"/>
      <c r="S141" s="68"/>
      <c r="T141" s="69"/>
      <c r="U141" s="31"/>
      <c r="V141" s="31"/>
      <c r="W141" s="31"/>
      <c r="X141" s="31"/>
      <c r="Y141" s="31"/>
      <c r="Z141" s="31"/>
      <c r="AA141" s="31"/>
      <c r="AB141" s="31"/>
      <c r="AC141" s="31"/>
      <c r="AD141" s="31"/>
      <c r="AE141" s="31"/>
      <c r="AT141" s="14" t="s">
        <v>495</v>
      </c>
      <c r="AU141" s="14" t="s">
        <v>80</v>
      </c>
    </row>
    <row r="142" spans="1:65" s="2" customFormat="1" ht="24.2" customHeight="1">
      <c r="A142" s="31"/>
      <c r="B142" s="32"/>
      <c r="C142" s="200" t="s">
        <v>194</v>
      </c>
      <c r="D142" s="200" t="s">
        <v>185</v>
      </c>
      <c r="E142" s="201" t="s">
        <v>2068</v>
      </c>
      <c r="F142" s="202" t="s">
        <v>2069</v>
      </c>
      <c r="G142" s="203" t="s">
        <v>197</v>
      </c>
      <c r="H142" s="204">
        <v>5</v>
      </c>
      <c r="I142" s="205"/>
      <c r="J142" s="206">
        <f>ROUND(I142*H142,2)</f>
        <v>0</v>
      </c>
      <c r="K142" s="202" t="s">
        <v>154</v>
      </c>
      <c r="L142" s="36"/>
      <c r="M142" s="207" t="s">
        <v>1</v>
      </c>
      <c r="N142" s="208" t="s">
        <v>38</v>
      </c>
      <c r="O142" s="68"/>
      <c r="P142" s="191">
        <f>O142*H142</f>
        <v>0</v>
      </c>
      <c r="Q142" s="191">
        <v>0</v>
      </c>
      <c r="R142" s="191">
        <f>Q142*H142</f>
        <v>0</v>
      </c>
      <c r="S142" s="191">
        <v>0</v>
      </c>
      <c r="T142" s="192">
        <f>S142*H142</f>
        <v>0</v>
      </c>
      <c r="U142" s="31"/>
      <c r="V142" s="31"/>
      <c r="W142" s="31"/>
      <c r="X142" s="31"/>
      <c r="Y142" s="31"/>
      <c r="Z142" s="31"/>
      <c r="AA142" s="31"/>
      <c r="AB142" s="31"/>
      <c r="AC142" s="31"/>
      <c r="AD142" s="31"/>
      <c r="AE142" s="31"/>
      <c r="AR142" s="193" t="s">
        <v>2052</v>
      </c>
      <c r="AT142" s="193" t="s">
        <v>185</v>
      </c>
      <c r="AU142" s="193" t="s">
        <v>80</v>
      </c>
      <c r="AY142" s="14" t="s">
        <v>149</v>
      </c>
      <c r="BE142" s="194">
        <f>IF(N142="základní",J142,0)</f>
        <v>0</v>
      </c>
      <c r="BF142" s="194">
        <f>IF(N142="snížená",J142,0)</f>
        <v>0</v>
      </c>
      <c r="BG142" s="194">
        <f>IF(N142="zákl. přenesená",J142,0)</f>
        <v>0</v>
      </c>
      <c r="BH142" s="194">
        <f>IF(N142="sníž. přenesená",J142,0)</f>
        <v>0</v>
      </c>
      <c r="BI142" s="194">
        <f>IF(N142="nulová",J142,0)</f>
        <v>0</v>
      </c>
      <c r="BJ142" s="14" t="s">
        <v>80</v>
      </c>
      <c r="BK142" s="194">
        <f>ROUND(I142*H142,2)</f>
        <v>0</v>
      </c>
      <c r="BL142" s="14" t="s">
        <v>2052</v>
      </c>
      <c r="BM142" s="193" t="s">
        <v>219</v>
      </c>
    </row>
    <row r="143" spans="1:65" s="2" customFormat="1" ht="11.25">
      <c r="A143" s="31"/>
      <c r="B143" s="32"/>
      <c r="C143" s="33"/>
      <c r="D143" s="195" t="s">
        <v>157</v>
      </c>
      <c r="E143" s="33"/>
      <c r="F143" s="196" t="s">
        <v>2069</v>
      </c>
      <c r="G143" s="33"/>
      <c r="H143" s="33"/>
      <c r="I143" s="197"/>
      <c r="J143" s="33"/>
      <c r="K143" s="33"/>
      <c r="L143" s="36"/>
      <c r="M143" s="198"/>
      <c r="N143" s="199"/>
      <c r="O143" s="68"/>
      <c r="P143" s="68"/>
      <c r="Q143" s="68"/>
      <c r="R143" s="68"/>
      <c r="S143" s="68"/>
      <c r="T143" s="69"/>
      <c r="U143" s="31"/>
      <c r="V143" s="31"/>
      <c r="W143" s="31"/>
      <c r="X143" s="31"/>
      <c r="Y143" s="31"/>
      <c r="Z143" s="31"/>
      <c r="AA143" s="31"/>
      <c r="AB143" s="31"/>
      <c r="AC143" s="31"/>
      <c r="AD143" s="31"/>
      <c r="AE143" s="31"/>
      <c r="AT143" s="14" t="s">
        <v>157</v>
      </c>
      <c r="AU143" s="14" t="s">
        <v>80</v>
      </c>
    </row>
    <row r="144" spans="1:65" s="2" customFormat="1" ht="24.2" customHeight="1">
      <c r="A144" s="31"/>
      <c r="B144" s="32"/>
      <c r="C144" s="181" t="s">
        <v>210</v>
      </c>
      <c r="D144" s="181" t="s">
        <v>150</v>
      </c>
      <c r="E144" s="182" t="s">
        <v>2070</v>
      </c>
      <c r="F144" s="183" t="s">
        <v>2071</v>
      </c>
      <c r="G144" s="184" t="s">
        <v>197</v>
      </c>
      <c r="H144" s="185">
        <v>5</v>
      </c>
      <c r="I144" s="186"/>
      <c r="J144" s="187">
        <f>ROUND(I144*H144,2)</f>
        <v>0</v>
      </c>
      <c r="K144" s="183" t="s">
        <v>154</v>
      </c>
      <c r="L144" s="188"/>
      <c r="M144" s="189" t="s">
        <v>1</v>
      </c>
      <c r="N144" s="190" t="s">
        <v>38</v>
      </c>
      <c r="O144" s="68"/>
      <c r="P144" s="191">
        <f>O144*H144</f>
        <v>0</v>
      </c>
      <c r="Q144" s="191">
        <v>0</v>
      </c>
      <c r="R144" s="191">
        <f>Q144*H144</f>
        <v>0</v>
      </c>
      <c r="S144" s="191">
        <v>0</v>
      </c>
      <c r="T144" s="192">
        <f>S144*H144</f>
        <v>0</v>
      </c>
      <c r="U144" s="31"/>
      <c r="V144" s="31"/>
      <c r="W144" s="31"/>
      <c r="X144" s="31"/>
      <c r="Y144" s="31"/>
      <c r="Z144" s="31"/>
      <c r="AA144" s="31"/>
      <c r="AB144" s="31"/>
      <c r="AC144" s="31"/>
      <c r="AD144" s="31"/>
      <c r="AE144" s="31"/>
      <c r="AR144" s="193" t="s">
        <v>2052</v>
      </c>
      <c r="AT144" s="193" t="s">
        <v>150</v>
      </c>
      <c r="AU144" s="193" t="s">
        <v>80</v>
      </c>
      <c r="AY144" s="14" t="s">
        <v>149</v>
      </c>
      <c r="BE144" s="194">
        <f>IF(N144="základní",J144,0)</f>
        <v>0</v>
      </c>
      <c r="BF144" s="194">
        <f>IF(N144="snížená",J144,0)</f>
        <v>0</v>
      </c>
      <c r="BG144" s="194">
        <f>IF(N144="zákl. přenesená",J144,0)</f>
        <v>0</v>
      </c>
      <c r="BH144" s="194">
        <f>IF(N144="sníž. přenesená",J144,0)</f>
        <v>0</v>
      </c>
      <c r="BI144" s="194">
        <f>IF(N144="nulová",J144,0)</f>
        <v>0</v>
      </c>
      <c r="BJ144" s="14" t="s">
        <v>80</v>
      </c>
      <c r="BK144" s="194">
        <f>ROUND(I144*H144,2)</f>
        <v>0</v>
      </c>
      <c r="BL144" s="14" t="s">
        <v>2052</v>
      </c>
      <c r="BM144" s="193" t="s">
        <v>228</v>
      </c>
    </row>
    <row r="145" spans="1:65" s="2" customFormat="1" ht="19.5">
      <c r="A145" s="31"/>
      <c r="B145" s="32"/>
      <c r="C145" s="33"/>
      <c r="D145" s="195" t="s">
        <v>157</v>
      </c>
      <c r="E145" s="33"/>
      <c r="F145" s="196" t="s">
        <v>2071</v>
      </c>
      <c r="G145" s="33"/>
      <c r="H145" s="33"/>
      <c r="I145" s="197"/>
      <c r="J145" s="33"/>
      <c r="K145" s="33"/>
      <c r="L145" s="36"/>
      <c r="M145" s="198"/>
      <c r="N145" s="199"/>
      <c r="O145" s="68"/>
      <c r="P145" s="68"/>
      <c r="Q145" s="68"/>
      <c r="R145" s="68"/>
      <c r="S145" s="68"/>
      <c r="T145" s="69"/>
      <c r="U145" s="31"/>
      <c r="V145" s="31"/>
      <c r="W145" s="31"/>
      <c r="X145" s="31"/>
      <c r="Y145" s="31"/>
      <c r="Z145" s="31"/>
      <c r="AA145" s="31"/>
      <c r="AB145" s="31"/>
      <c r="AC145" s="31"/>
      <c r="AD145" s="31"/>
      <c r="AE145" s="31"/>
      <c r="AT145" s="14" t="s">
        <v>157</v>
      </c>
      <c r="AU145" s="14" t="s">
        <v>80</v>
      </c>
    </row>
    <row r="146" spans="1:65" s="2" customFormat="1" ht="24.2" customHeight="1">
      <c r="A146" s="31"/>
      <c r="B146" s="32"/>
      <c r="C146" s="200" t="s">
        <v>8</v>
      </c>
      <c r="D146" s="200" t="s">
        <v>185</v>
      </c>
      <c r="E146" s="201" t="s">
        <v>2072</v>
      </c>
      <c r="F146" s="202" t="s">
        <v>2073</v>
      </c>
      <c r="G146" s="203" t="s">
        <v>197</v>
      </c>
      <c r="H146" s="204">
        <v>3</v>
      </c>
      <c r="I146" s="205"/>
      <c r="J146" s="206">
        <f>ROUND(I146*H146,2)</f>
        <v>0</v>
      </c>
      <c r="K146" s="202" t="s">
        <v>154</v>
      </c>
      <c r="L146" s="36"/>
      <c r="M146" s="207" t="s">
        <v>1</v>
      </c>
      <c r="N146" s="208" t="s">
        <v>38</v>
      </c>
      <c r="O146" s="68"/>
      <c r="P146" s="191">
        <f>O146*H146</f>
        <v>0</v>
      </c>
      <c r="Q146" s="191">
        <v>0</v>
      </c>
      <c r="R146" s="191">
        <f>Q146*H146</f>
        <v>0</v>
      </c>
      <c r="S146" s="191">
        <v>0</v>
      </c>
      <c r="T146" s="192">
        <f>S146*H146</f>
        <v>0</v>
      </c>
      <c r="U146" s="31"/>
      <c r="V146" s="31"/>
      <c r="W146" s="31"/>
      <c r="X146" s="31"/>
      <c r="Y146" s="31"/>
      <c r="Z146" s="31"/>
      <c r="AA146" s="31"/>
      <c r="AB146" s="31"/>
      <c r="AC146" s="31"/>
      <c r="AD146" s="31"/>
      <c r="AE146" s="31"/>
      <c r="AR146" s="193" t="s">
        <v>2052</v>
      </c>
      <c r="AT146" s="193" t="s">
        <v>185</v>
      </c>
      <c r="AU146" s="193" t="s">
        <v>80</v>
      </c>
      <c r="AY146" s="14" t="s">
        <v>149</v>
      </c>
      <c r="BE146" s="194">
        <f>IF(N146="základní",J146,0)</f>
        <v>0</v>
      </c>
      <c r="BF146" s="194">
        <f>IF(N146="snížená",J146,0)</f>
        <v>0</v>
      </c>
      <c r="BG146" s="194">
        <f>IF(N146="zákl. přenesená",J146,0)</f>
        <v>0</v>
      </c>
      <c r="BH146" s="194">
        <f>IF(N146="sníž. přenesená",J146,0)</f>
        <v>0</v>
      </c>
      <c r="BI146" s="194">
        <f>IF(N146="nulová",J146,0)</f>
        <v>0</v>
      </c>
      <c r="BJ146" s="14" t="s">
        <v>80</v>
      </c>
      <c r="BK146" s="194">
        <f>ROUND(I146*H146,2)</f>
        <v>0</v>
      </c>
      <c r="BL146" s="14" t="s">
        <v>2052</v>
      </c>
      <c r="BM146" s="193" t="s">
        <v>237</v>
      </c>
    </row>
    <row r="147" spans="1:65" s="2" customFormat="1" ht="19.5">
      <c r="A147" s="31"/>
      <c r="B147" s="32"/>
      <c r="C147" s="33"/>
      <c r="D147" s="195" t="s">
        <v>157</v>
      </c>
      <c r="E147" s="33"/>
      <c r="F147" s="196" t="s">
        <v>2073</v>
      </c>
      <c r="G147" s="33"/>
      <c r="H147" s="33"/>
      <c r="I147" s="197"/>
      <c r="J147" s="33"/>
      <c r="K147" s="33"/>
      <c r="L147" s="36"/>
      <c r="M147" s="198"/>
      <c r="N147" s="199"/>
      <c r="O147" s="68"/>
      <c r="P147" s="68"/>
      <c r="Q147" s="68"/>
      <c r="R147" s="68"/>
      <c r="S147" s="68"/>
      <c r="T147" s="69"/>
      <c r="U147" s="31"/>
      <c r="V147" s="31"/>
      <c r="W147" s="31"/>
      <c r="X147" s="31"/>
      <c r="Y147" s="31"/>
      <c r="Z147" s="31"/>
      <c r="AA147" s="31"/>
      <c r="AB147" s="31"/>
      <c r="AC147" s="31"/>
      <c r="AD147" s="31"/>
      <c r="AE147" s="31"/>
      <c r="AT147" s="14" t="s">
        <v>157</v>
      </c>
      <c r="AU147" s="14" t="s">
        <v>80</v>
      </c>
    </row>
    <row r="148" spans="1:65" s="2" customFormat="1" ht="24.2" customHeight="1">
      <c r="A148" s="31"/>
      <c r="B148" s="32"/>
      <c r="C148" s="181" t="s">
        <v>219</v>
      </c>
      <c r="D148" s="181" t="s">
        <v>150</v>
      </c>
      <c r="E148" s="182" t="s">
        <v>2074</v>
      </c>
      <c r="F148" s="183" t="s">
        <v>2075</v>
      </c>
      <c r="G148" s="184" t="s">
        <v>197</v>
      </c>
      <c r="H148" s="185">
        <v>3</v>
      </c>
      <c r="I148" s="186"/>
      <c r="J148" s="187">
        <f>ROUND(I148*H148,2)</f>
        <v>0</v>
      </c>
      <c r="K148" s="183" t="s">
        <v>154</v>
      </c>
      <c r="L148" s="188"/>
      <c r="M148" s="189" t="s">
        <v>1</v>
      </c>
      <c r="N148" s="190" t="s">
        <v>38</v>
      </c>
      <c r="O148" s="68"/>
      <c r="P148" s="191">
        <f>O148*H148</f>
        <v>0</v>
      </c>
      <c r="Q148" s="191">
        <v>0</v>
      </c>
      <c r="R148" s="191">
        <f>Q148*H148</f>
        <v>0</v>
      </c>
      <c r="S148" s="191">
        <v>0</v>
      </c>
      <c r="T148" s="192">
        <f>S148*H148</f>
        <v>0</v>
      </c>
      <c r="U148" s="31"/>
      <c r="V148" s="31"/>
      <c r="W148" s="31"/>
      <c r="X148" s="31"/>
      <c r="Y148" s="31"/>
      <c r="Z148" s="31"/>
      <c r="AA148" s="31"/>
      <c r="AB148" s="31"/>
      <c r="AC148" s="31"/>
      <c r="AD148" s="31"/>
      <c r="AE148" s="31"/>
      <c r="AR148" s="193" t="s">
        <v>2052</v>
      </c>
      <c r="AT148" s="193" t="s">
        <v>150</v>
      </c>
      <c r="AU148" s="193" t="s">
        <v>80</v>
      </c>
      <c r="AY148" s="14" t="s">
        <v>149</v>
      </c>
      <c r="BE148" s="194">
        <f>IF(N148="základní",J148,0)</f>
        <v>0</v>
      </c>
      <c r="BF148" s="194">
        <f>IF(N148="snížená",J148,0)</f>
        <v>0</v>
      </c>
      <c r="BG148" s="194">
        <f>IF(N148="zákl. přenesená",J148,0)</f>
        <v>0</v>
      </c>
      <c r="BH148" s="194">
        <f>IF(N148="sníž. přenesená",J148,0)</f>
        <v>0</v>
      </c>
      <c r="BI148" s="194">
        <f>IF(N148="nulová",J148,0)</f>
        <v>0</v>
      </c>
      <c r="BJ148" s="14" t="s">
        <v>80</v>
      </c>
      <c r="BK148" s="194">
        <f>ROUND(I148*H148,2)</f>
        <v>0</v>
      </c>
      <c r="BL148" s="14" t="s">
        <v>2052</v>
      </c>
      <c r="BM148" s="193" t="s">
        <v>244</v>
      </c>
    </row>
    <row r="149" spans="1:65" s="2" customFormat="1" ht="19.5">
      <c r="A149" s="31"/>
      <c r="B149" s="32"/>
      <c r="C149" s="33"/>
      <c r="D149" s="195" t="s">
        <v>157</v>
      </c>
      <c r="E149" s="33"/>
      <c r="F149" s="196" t="s">
        <v>2075</v>
      </c>
      <c r="G149" s="33"/>
      <c r="H149" s="33"/>
      <c r="I149" s="197"/>
      <c r="J149" s="33"/>
      <c r="K149" s="33"/>
      <c r="L149" s="36"/>
      <c r="M149" s="198"/>
      <c r="N149" s="199"/>
      <c r="O149" s="68"/>
      <c r="P149" s="68"/>
      <c r="Q149" s="68"/>
      <c r="R149" s="68"/>
      <c r="S149" s="68"/>
      <c r="T149" s="69"/>
      <c r="U149" s="31"/>
      <c r="V149" s="31"/>
      <c r="W149" s="31"/>
      <c r="X149" s="31"/>
      <c r="Y149" s="31"/>
      <c r="Z149" s="31"/>
      <c r="AA149" s="31"/>
      <c r="AB149" s="31"/>
      <c r="AC149" s="31"/>
      <c r="AD149" s="31"/>
      <c r="AE149" s="31"/>
      <c r="AT149" s="14" t="s">
        <v>157</v>
      </c>
      <c r="AU149" s="14" t="s">
        <v>80</v>
      </c>
    </row>
    <row r="150" spans="1:65" s="2" customFormat="1" ht="24.2" customHeight="1">
      <c r="A150" s="31"/>
      <c r="B150" s="32"/>
      <c r="C150" s="200" t="s">
        <v>224</v>
      </c>
      <c r="D150" s="200" t="s">
        <v>185</v>
      </c>
      <c r="E150" s="201" t="s">
        <v>2076</v>
      </c>
      <c r="F150" s="202" t="s">
        <v>2077</v>
      </c>
      <c r="G150" s="203" t="s">
        <v>197</v>
      </c>
      <c r="H150" s="204">
        <v>2</v>
      </c>
      <c r="I150" s="205"/>
      <c r="J150" s="206">
        <f>ROUND(I150*H150,2)</f>
        <v>0</v>
      </c>
      <c r="K150" s="202" t="s">
        <v>154</v>
      </c>
      <c r="L150" s="36"/>
      <c r="M150" s="207" t="s">
        <v>1</v>
      </c>
      <c r="N150" s="208" t="s">
        <v>38</v>
      </c>
      <c r="O150" s="68"/>
      <c r="P150" s="191">
        <f>O150*H150</f>
        <v>0</v>
      </c>
      <c r="Q150" s="191">
        <v>0</v>
      </c>
      <c r="R150" s="191">
        <f>Q150*H150</f>
        <v>0</v>
      </c>
      <c r="S150" s="191">
        <v>0</v>
      </c>
      <c r="T150" s="192">
        <f>S150*H150</f>
        <v>0</v>
      </c>
      <c r="U150" s="31"/>
      <c r="V150" s="31"/>
      <c r="W150" s="31"/>
      <c r="X150" s="31"/>
      <c r="Y150" s="31"/>
      <c r="Z150" s="31"/>
      <c r="AA150" s="31"/>
      <c r="AB150" s="31"/>
      <c r="AC150" s="31"/>
      <c r="AD150" s="31"/>
      <c r="AE150" s="31"/>
      <c r="AR150" s="193" t="s">
        <v>2052</v>
      </c>
      <c r="AT150" s="193" t="s">
        <v>185</v>
      </c>
      <c r="AU150" s="193" t="s">
        <v>80</v>
      </c>
      <c r="AY150" s="14" t="s">
        <v>149</v>
      </c>
      <c r="BE150" s="194">
        <f>IF(N150="základní",J150,0)</f>
        <v>0</v>
      </c>
      <c r="BF150" s="194">
        <f>IF(N150="snížená",J150,0)</f>
        <v>0</v>
      </c>
      <c r="BG150" s="194">
        <f>IF(N150="zákl. přenesená",J150,0)</f>
        <v>0</v>
      </c>
      <c r="BH150" s="194">
        <f>IF(N150="sníž. přenesená",J150,0)</f>
        <v>0</v>
      </c>
      <c r="BI150" s="194">
        <f>IF(N150="nulová",J150,0)</f>
        <v>0</v>
      </c>
      <c r="BJ150" s="14" t="s">
        <v>80</v>
      </c>
      <c r="BK150" s="194">
        <f>ROUND(I150*H150,2)</f>
        <v>0</v>
      </c>
      <c r="BL150" s="14" t="s">
        <v>2052</v>
      </c>
      <c r="BM150" s="193" t="s">
        <v>252</v>
      </c>
    </row>
    <row r="151" spans="1:65" s="2" customFormat="1" ht="19.5">
      <c r="A151" s="31"/>
      <c r="B151" s="32"/>
      <c r="C151" s="33"/>
      <c r="D151" s="195" t="s">
        <v>157</v>
      </c>
      <c r="E151" s="33"/>
      <c r="F151" s="196" t="s">
        <v>2077</v>
      </c>
      <c r="G151" s="33"/>
      <c r="H151" s="33"/>
      <c r="I151" s="197"/>
      <c r="J151" s="33"/>
      <c r="K151" s="33"/>
      <c r="L151" s="36"/>
      <c r="M151" s="198"/>
      <c r="N151" s="199"/>
      <c r="O151" s="68"/>
      <c r="P151" s="68"/>
      <c r="Q151" s="68"/>
      <c r="R151" s="68"/>
      <c r="S151" s="68"/>
      <c r="T151" s="69"/>
      <c r="U151" s="31"/>
      <c r="V151" s="31"/>
      <c r="W151" s="31"/>
      <c r="X151" s="31"/>
      <c r="Y151" s="31"/>
      <c r="Z151" s="31"/>
      <c r="AA151" s="31"/>
      <c r="AB151" s="31"/>
      <c r="AC151" s="31"/>
      <c r="AD151" s="31"/>
      <c r="AE151" s="31"/>
      <c r="AT151" s="14" t="s">
        <v>157</v>
      </c>
      <c r="AU151" s="14" t="s">
        <v>80</v>
      </c>
    </row>
    <row r="152" spans="1:65" s="2" customFormat="1" ht="62.65" customHeight="1">
      <c r="A152" s="31"/>
      <c r="B152" s="32"/>
      <c r="C152" s="181" t="s">
        <v>228</v>
      </c>
      <c r="D152" s="181" t="s">
        <v>150</v>
      </c>
      <c r="E152" s="182" t="s">
        <v>2078</v>
      </c>
      <c r="F152" s="183" t="s">
        <v>2079</v>
      </c>
      <c r="G152" s="184" t="s">
        <v>197</v>
      </c>
      <c r="H152" s="185">
        <v>1</v>
      </c>
      <c r="I152" s="186"/>
      <c r="J152" s="187">
        <f>ROUND(I152*H152,2)</f>
        <v>0</v>
      </c>
      <c r="K152" s="183" t="s">
        <v>154</v>
      </c>
      <c r="L152" s="188"/>
      <c r="M152" s="189" t="s">
        <v>1</v>
      </c>
      <c r="N152" s="190" t="s">
        <v>38</v>
      </c>
      <c r="O152" s="68"/>
      <c r="P152" s="191">
        <f>O152*H152</f>
        <v>0</v>
      </c>
      <c r="Q152" s="191">
        <v>0</v>
      </c>
      <c r="R152" s="191">
        <f>Q152*H152</f>
        <v>0</v>
      </c>
      <c r="S152" s="191">
        <v>0</v>
      </c>
      <c r="T152" s="192">
        <f>S152*H152</f>
        <v>0</v>
      </c>
      <c r="U152" s="31"/>
      <c r="V152" s="31"/>
      <c r="W152" s="31"/>
      <c r="X152" s="31"/>
      <c r="Y152" s="31"/>
      <c r="Z152" s="31"/>
      <c r="AA152" s="31"/>
      <c r="AB152" s="31"/>
      <c r="AC152" s="31"/>
      <c r="AD152" s="31"/>
      <c r="AE152" s="31"/>
      <c r="AR152" s="193" t="s">
        <v>2052</v>
      </c>
      <c r="AT152" s="193" t="s">
        <v>150</v>
      </c>
      <c r="AU152" s="193" t="s">
        <v>80</v>
      </c>
      <c r="AY152" s="14" t="s">
        <v>149</v>
      </c>
      <c r="BE152" s="194">
        <f>IF(N152="základní",J152,0)</f>
        <v>0</v>
      </c>
      <c r="BF152" s="194">
        <f>IF(N152="snížená",J152,0)</f>
        <v>0</v>
      </c>
      <c r="BG152" s="194">
        <f>IF(N152="zákl. přenesená",J152,0)</f>
        <v>0</v>
      </c>
      <c r="BH152" s="194">
        <f>IF(N152="sníž. přenesená",J152,0)</f>
        <v>0</v>
      </c>
      <c r="BI152" s="194">
        <f>IF(N152="nulová",J152,0)</f>
        <v>0</v>
      </c>
      <c r="BJ152" s="14" t="s">
        <v>80</v>
      </c>
      <c r="BK152" s="194">
        <f>ROUND(I152*H152,2)</f>
        <v>0</v>
      </c>
      <c r="BL152" s="14" t="s">
        <v>2052</v>
      </c>
      <c r="BM152" s="193" t="s">
        <v>260</v>
      </c>
    </row>
    <row r="153" spans="1:65" s="2" customFormat="1" ht="39">
      <c r="A153" s="31"/>
      <c r="B153" s="32"/>
      <c r="C153" s="33"/>
      <c r="D153" s="195" t="s">
        <v>157</v>
      </c>
      <c r="E153" s="33"/>
      <c r="F153" s="196" t="s">
        <v>2079</v>
      </c>
      <c r="G153" s="33"/>
      <c r="H153" s="33"/>
      <c r="I153" s="197"/>
      <c r="J153" s="33"/>
      <c r="K153" s="33"/>
      <c r="L153" s="36"/>
      <c r="M153" s="198"/>
      <c r="N153" s="199"/>
      <c r="O153" s="68"/>
      <c r="P153" s="68"/>
      <c r="Q153" s="68"/>
      <c r="R153" s="68"/>
      <c r="S153" s="68"/>
      <c r="T153" s="69"/>
      <c r="U153" s="31"/>
      <c r="V153" s="31"/>
      <c r="W153" s="31"/>
      <c r="X153" s="31"/>
      <c r="Y153" s="31"/>
      <c r="Z153" s="31"/>
      <c r="AA153" s="31"/>
      <c r="AB153" s="31"/>
      <c r="AC153" s="31"/>
      <c r="AD153" s="31"/>
      <c r="AE153" s="31"/>
      <c r="AT153" s="14" t="s">
        <v>157</v>
      </c>
      <c r="AU153" s="14" t="s">
        <v>80</v>
      </c>
    </row>
    <row r="154" spans="1:65" s="2" customFormat="1" ht="62.65" customHeight="1">
      <c r="A154" s="31"/>
      <c r="B154" s="32"/>
      <c r="C154" s="181" t="s">
        <v>233</v>
      </c>
      <c r="D154" s="181" t="s">
        <v>150</v>
      </c>
      <c r="E154" s="182" t="s">
        <v>2080</v>
      </c>
      <c r="F154" s="183" t="s">
        <v>2081</v>
      </c>
      <c r="G154" s="184" t="s">
        <v>197</v>
      </c>
      <c r="H154" s="185">
        <v>1</v>
      </c>
      <c r="I154" s="186"/>
      <c r="J154" s="187">
        <f>ROUND(I154*H154,2)</f>
        <v>0</v>
      </c>
      <c r="K154" s="183" t="s">
        <v>154</v>
      </c>
      <c r="L154" s="188"/>
      <c r="M154" s="189" t="s">
        <v>1</v>
      </c>
      <c r="N154" s="190" t="s">
        <v>38</v>
      </c>
      <c r="O154" s="68"/>
      <c r="P154" s="191">
        <f>O154*H154</f>
        <v>0</v>
      </c>
      <c r="Q154" s="191">
        <v>0</v>
      </c>
      <c r="R154" s="191">
        <f>Q154*H154</f>
        <v>0</v>
      </c>
      <c r="S154" s="191">
        <v>0</v>
      </c>
      <c r="T154" s="192">
        <f>S154*H154</f>
        <v>0</v>
      </c>
      <c r="U154" s="31"/>
      <c r="V154" s="31"/>
      <c r="W154" s="31"/>
      <c r="X154" s="31"/>
      <c r="Y154" s="31"/>
      <c r="Z154" s="31"/>
      <c r="AA154" s="31"/>
      <c r="AB154" s="31"/>
      <c r="AC154" s="31"/>
      <c r="AD154" s="31"/>
      <c r="AE154" s="31"/>
      <c r="AR154" s="193" t="s">
        <v>2052</v>
      </c>
      <c r="AT154" s="193" t="s">
        <v>150</v>
      </c>
      <c r="AU154" s="193" t="s">
        <v>80</v>
      </c>
      <c r="AY154" s="14" t="s">
        <v>149</v>
      </c>
      <c r="BE154" s="194">
        <f>IF(N154="základní",J154,0)</f>
        <v>0</v>
      </c>
      <c r="BF154" s="194">
        <f>IF(N154="snížená",J154,0)</f>
        <v>0</v>
      </c>
      <c r="BG154" s="194">
        <f>IF(N154="zákl. přenesená",J154,0)</f>
        <v>0</v>
      </c>
      <c r="BH154" s="194">
        <f>IF(N154="sníž. přenesená",J154,0)</f>
        <v>0</v>
      </c>
      <c r="BI154" s="194">
        <f>IF(N154="nulová",J154,0)</f>
        <v>0</v>
      </c>
      <c r="BJ154" s="14" t="s">
        <v>80</v>
      </c>
      <c r="BK154" s="194">
        <f>ROUND(I154*H154,2)</f>
        <v>0</v>
      </c>
      <c r="BL154" s="14" t="s">
        <v>2052</v>
      </c>
      <c r="BM154" s="193" t="s">
        <v>268</v>
      </c>
    </row>
    <row r="155" spans="1:65" s="2" customFormat="1" ht="39">
      <c r="A155" s="31"/>
      <c r="B155" s="32"/>
      <c r="C155" s="33"/>
      <c r="D155" s="195" t="s">
        <v>157</v>
      </c>
      <c r="E155" s="33"/>
      <c r="F155" s="196" t="s">
        <v>2081</v>
      </c>
      <c r="G155" s="33"/>
      <c r="H155" s="33"/>
      <c r="I155" s="197"/>
      <c r="J155" s="33"/>
      <c r="K155" s="33"/>
      <c r="L155" s="36"/>
      <c r="M155" s="198"/>
      <c r="N155" s="199"/>
      <c r="O155" s="68"/>
      <c r="P155" s="68"/>
      <c r="Q155" s="68"/>
      <c r="R155" s="68"/>
      <c r="S155" s="68"/>
      <c r="T155" s="69"/>
      <c r="U155" s="31"/>
      <c r="V155" s="31"/>
      <c r="W155" s="31"/>
      <c r="X155" s="31"/>
      <c r="Y155" s="31"/>
      <c r="Z155" s="31"/>
      <c r="AA155" s="31"/>
      <c r="AB155" s="31"/>
      <c r="AC155" s="31"/>
      <c r="AD155" s="31"/>
      <c r="AE155" s="31"/>
      <c r="AT155" s="14" t="s">
        <v>157</v>
      </c>
      <c r="AU155" s="14" t="s">
        <v>80</v>
      </c>
    </row>
    <row r="156" spans="1:65" s="2" customFormat="1" ht="49.15" customHeight="1">
      <c r="A156" s="31"/>
      <c r="B156" s="32"/>
      <c r="C156" s="181" t="s">
        <v>237</v>
      </c>
      <c r="D156" s="181" t="s">
        <v>150</v>
      </c>
      <c r="E156" s="182" t="s">
        <v>2082</v>
      </c>
      <c r="F156" s="183" t="s">
        <v>2083</v>
      </c>
      <c r="G156" s="184" t="s">
        <v>197</v>
      </c>
      <c r="H156" s="185">
        <v>3</v>
      </c>
      <c r="I156" s="186"/>
      <c r="J156" s="187">
        <f>ROUND(I156*H156,2)</f>
        <v>0</v>
      </c>
      <c r="K156" s="183" t="s">
        <v>154</v>
      </c>
      <c r="L156" s="188"/>
      <c r="M156" s="189" t="s">
        <v>1</v>
      </c>
      <c r="N156" s="190" t="s">
        <v>38</v>
      </c>
      <c r="O156" s="68"/>
      <c r="P156" s="191">
        <f>O156*H156</f>
        <v>0</v>
      </c>
      <c r="Q156" s="191">
        <v>0</v>
      </c>
      <c r="R156" s="191">
        <f>Q156*H156</f>
        <v>0</v>
      </c>
      <c r="S156" s="191">
        <v>0</v>
      </c>
      <c r="T156" s="192">
        <f>S156*H156</f>
        <v>0</v>
      </c>
      <c r="U156" s="31"/>
      <c r="V156" s="31"/>
      <c r="W156" s="31"/>
      <c r="X156" s="31"/>
      <c r="Y156" s="31"/>
      <c r="Z156" s="31"/>
      <c r="AA156" s="31"/>
      <c r="AB156" s="31"/>
      <c r="AC156" s="31"/>
      <c r="AD156" s="31"/>
      <c r="AE156" s="31"/>
      <c r="AR156" s="193" t="s">
        <v>2052</v>
      </c>
      <c r="AT156" s="193" t="s">
        <v>150</v>
      </c>
      <c r="AU156" s="193" t="s">
        <v>80</v>
      </c>
      <c r="AY156" s="14" t="s">
        <v>149</v>
      </c>
      <c r="BE156" s="194">
        <f>IF(N156="základní",J156,0)</f>
        <v>0</v>
      </c>
      <c r="BF156" s="194">
        <f>IF(N156="snížená",J156,0)</f>
        <v>0</v>
      </c>
      <c r="BG156" s="194">
        <f>IF(N156="zákl. přenesená",J156,0)</f>
        <v>0</v>
      </c>
      <c r="BH156" s="194">
        <f>IF(N156="sníž. přenesená",J156,0)</f>
        <v>0</v>
      </c>
      <c r="BI156" s="194">
        <f>IF(N156="nulová",J156,0)</f>
        <v>0</v>
      </c>
      <c r="BJ156" s="14" t="s">
        <v>80</v>
      </c>
      <c r="BK156" s="194">
        <f>ROUND(I156*H156,2)</f>
        <v>0</v>
      </c>
      <c r="BL156" s="14" t="s">
        <v>2052</v>
      </c>
      <c r="BM156" s="193" t="s">
        <v>277</v>
      </c>
    </row>
    <row r="157" spans="1:65" s="2" customFormat="1" ht="39">
      <c r="A157" s="31"/>
      <c r="B157" s="32"/>
      <c r="C157" s="33"/>
      <c r="D157" s="195" t="s">
        <v>157</v>
      </c>
      <c r="E157" s="33"/>
      <c r="F157" s="196" t="s">
        <v>2083</v>
      </c>
      <c r="G157" s="33"/>
      <c r="H157" s="33"/>
      <c r="I157" s="197"/>
      <c r="J157" s="33"/>
      <c r="K157" s="33"/>
      <c r="L157" s="36"/>
      <c r="M157" s="198"/>
      <c r="N157" s="199"/>
      <c r="O157" s="68"/>
      <c r="P157" s="68"/>
      <c r="Q157" s="68"/>
      <c r="R157" s="68"/>
      <c r="S157" s="68"/>
      <c r="T157" s="69"/>
      <c r="U157" s="31"/>
      <c r="V157" s="31"/>
      <c r="W157" s="31"/>
      <c r="X157" s="31"/>
      <c r="Y157" s="31"/>
      <c r="Z157" s="31"/>
      <c r="AA157" s="31"/>
      <c r="AB157" s="31"/>
      <c r="AC157" s="31"/>
      <c r="AD157" s="31"/>
      <c r="AE157" s="31"/>
      <c r="AT157" s="14" t="s">
        <v>157</v>
      </c>
      <c r="AU157" s="14" t="s">
        <v>80</v>
      </c>
    </row>
    <row r="158" spans="1:65" s="2" customFormat="1" ht="49.15" customHeight="1">
      <c r="A158" s="31"/>
      <c r="B158" s="32"/>
      <c r="C158" s="181" t="s">
        <v>7</v>
      </c>
      <c r="D158" s="181" t="s">
        <v>150</v>
      </c>
      <c r="E158" s="182" t="s">
        <v>2084</v>
      </c>
      <c r="F158" s="183" t="s">
        <v>2085</v>
      </c>
      <c r="G158" s="184" t="s">
        <v>197</v>
      </c>
      <c r="H158" s="185">
        <v>3</v>
      </c>
      <c r="I158" s="186"/>
      <c r="J158" s="187">
        <f>ROUND(I158*H158,2)</f>
        <v>0</v>
      </c>
      <c r="K158" s="183" t="s">
        <v>154</v>
      </c>
      <c r="L158" s="188"/>
      <c r="M158" s="189" t="s">
        <v>1</v>
      </c>
      <c r="N158" s="190" t="s">
        <v>38</v>
      </c>
      <c r="O158" s="68"/>
      <c r="P158" s="191">
        <f>O158*H158</f>
        <v>0</v>
      </c>
      <c r="Q158" s="191">
        <v>0</v>
      </c>
      <c r="R158" s="191">
        <f>Q158*H158</f>
        <v>0</v>
      </c>
      <c r="S158" s="191">
        <v>0</v>
      </c>
      <c r="T158" s="192">
        <f>S158*H158</f>
        <v>0</v>
      </c>
      <c r="U158" s="31"/>
      <c r="V158" s="31"/>
      <c r="W158" s="31"/>
      <c r="X158" s="31"/>
      <c r="Y158" s="31"/>
      <c r="Z158" s="31"/>
      <c r="AA158" s="31"/>
      <c r="AB158" s="31"/>
      <c r="AC158" s="31"/>
      <c r="AD158" s="31"/>
      <c r="AE158" s="31"/>
      <c r="AR158" s="193" t="s">
        <v>2052</v>
      </c>
      <c r="AT158" s="193" t="s">
        <v>150</v>
      </c>
      <c r="AU158" s="193" t="s">
        <v>80</v>
      </c>
      <c r="AY158" s="14" t="s">
        <v>149</v>
      </c>
      <c r="BE158" s="194">
        <f>IF(N158="základní",J158,0)</f>
        <v>0</v>
      </c>
      <c r="BF158" s="194">
        <f>IF(N158="snížená",J158,0)</f>
        <v>0</v>
      </c>
      <c r="BG158" s="194">
        <f>IF(N158="zákl. přenesená",J158,0)</f>
        <v>0</v>
      </c>
      <c r="BH158" s="194">
        <f>IF(N158="sníž. přenesená",J158,0)</f>
        <v>0</v>
      </c>
      <c r="BI158" s="194">
        <f>IF(N158="nulová",J158,0)</f>
        <v>0</v>
      </c>
      <c r="BJ158" s="14" t="s">
        <v>80</v>
      </c>
      <c r="BK158" s="194">
        <f>ROUND(I158*H158,2)</f>
        <v>0</v>
      </c>
      <c r="BL158" s="14" t="s">
        <v>2052</v>
      </c>
      <c r="BM158" s="193" t="s">
        <v>286</v>
      </c>
    </row>
    <row r="159" spans="1:65" s="2" customFormat="1" ht="39">
      <c r="A159" s="31"/>
      <c r="B159" s="32"/>
      <c r="C159" s="33"/>
      <c r="D159" s="195" t="s">
        <v>157</v>
      </c>
      <c r="E159" s="33"/>
      <c r="F159" s="196" t="s">
        <v>2085</v>
      </c>
      <c r="G159" s="33"/>
      <c r="H159" s="33"/>
      <c r="I159" s="197"/>
      <c r="J159" s="33"/>
      <c r="K159" s="33"/>
      <c r="L159" s="36"/>
      <c r="M159" s="198"/>
      <c r="N159" s="199"/>
      <c r="O159" s="68"/>
      <c r="P159" s="68"/>
      <c r="Q159" s="68"/>
      <c r="R159" s="68"/>
      <c r="S159" s="68"/>
      <c r="T159" s="69"/>
      <c r="U159" s="31"/>
      <c r="V159" s="31"/>
      <c r="W159" s="31"/>
      <c r="X159" s="31"/>
      <c r="Y159" s="31"/>
      <c r="Z159" s="31"/>
      <c r="AA159" s="31"/>
      <c r="AB159" s="31"/>
      <c r="AC159" s="31"/>
      <c r="AD159" s="31"/>
      <c r="AE159" s="31"/>
      <c r="AT159" s="14" t="s">
        <v>157</v>
      </c>
      <c r="AU159" s="14" t="s">
        <v>80</v>
      </c>
    </row>
    <row r="160" spans="1:65" s="2" customFormat="1" ht="37.9" customHeight="1">
      <c r="A160" s="31"/>
      <c r="B160" s="32"/>
      <c r="C160" s="200" t="s">
        <v>244</v>
      </c>
      <c r="D160" s="200" t="s">
        <v>185</v>
      </c>
      <c r="E160" s="201" t="s">
        <v>2086</v>
      </c>
      <c r="F160" s="202" t="s">
        <v>2087</v>
      </c>
      <c r="G160" s="203" t="s">
        <v>197</v>
      </c>
      <c r="H160" s="204">
        <v>2</v>
      </c>
      <c r="I160" s="205"/>
      <c r="J160" s="206">
        <f>ROUND(I160*H160,2)</f>
        <v>0</v>
      </c>
      <c r="K160" s="202" t="s">
        <v>154</v>
      </c>
      <c r="L160" s="36"/>
      <c r="M160" s="207" t="s">
        <v>1</v>
      </c>
      <c r="N160" s="208" t="s">
        <v>38</v>
      </c>
      <c r="O160" s="68"/>
      <c r="P160" s="191">
        <f>O160*H160</f>
        <v>0</v>
      </c>
      <c r="Q160" s="191">
        <v>0</v>
      </c>
      <c r="R160" s="191">
        <f>Q160*H160</f>
        <v>0</v>
      </c>
      <c r="S160" s="191">
        <v>0</v>
      </c>
      <c r="T160" s="192">
        <f>S160*H160</f>
        <v>0</v>
      </c>
      <c r="U160" s="31"/>
      <c r="V160" s="31"/>
      <c r="W160" s="31"/>
      <c r="X160" s="31"/>
      <c r="Y160" s="31"/>
      <c r="Z160" s="31"/>
      <c r="AA160" s="31"/>
      <c r="AB160" s="31"/>
      <c r="AC160" s="31"/>
      <c r="AD160" s="31"/>
      <c r="AE160" s="31"/>
      <c r="AR160" s="193" t="s">
        <v>2052</v>
      </c>
      <c r="AT160" s="193" t="s">
        <v>185</v>
      </c>
      <c r="AU160" s="193" t="s">
        <v>80</v>
      </c>
      <c r="AY160" s="14" t="s">
        <v>149</v>
      </c>
      <c r="BE160" s="194">
        <f>IF(N160="základní",J160,0)</f>
        <v>0</v>
      </c>
      <c r="BF160" s="194">
        <f>IF(N160="snížená",J160,0)</f>
        <v>0</v>
      </c>
      <c r="BG160" s="194">
        <f>IF(N160="zákl. přenesená",J160,0)</f>
        <v>0</v>
      </c>
      <c r="BH160" s="194">
        <f>IF(N160="sníž. přenesená",J160,0)</f>
        <v>0</v>
      </c>
      <c r="BI160" s="194">
        <f>IF(N160="nulová",J160,0)</f>
        <v>0</v>
      </c>
      <c r="BJ160" s="14" t="s">
        <v>80</v>
      </c>
      <c r="BK160" s="194">
        <f>ROUND(I160*H160,2)</f>
        <v>0</v>
      </c>
      <c r="BL160" s="14" t="s">
        <v>2052</v>
      </c>
      <c r="BM160" s="193" t="s">
        <v>295</v>
      </c>
    </row>
    <row r="161" spans="1:65" s="2" customFormat="1" ht="19.5">
      <c r="A161" s="31"/>
      <c r="B161" s="32"/>
      <c r="C161" s="33"/>
      <c r="D161" s="195" t="s">
        <v>157</v>
      </c>
      <c r="E161" s="33"/>
      <c r="F161" s="196" t="s">
        <v>2087</v>
      </c>
      <c r="G161" s="33"/>
      <c r="H161" s="33"/>
      <c r="I161" s="197"/>
      <c r="J161" s="33"/>
      <c r="K161" s="33"/>
      <c r="L161" s="36"/>
      <c r="M161" s="198"/>
      <c r="N161" s="199"/>
      <c r="O161" s="68"/>
      <c r="P161" s="68"/>
      <c r="Q161" s="68"/>
      <c r="R161" s="68"/>
      <c r="S161" s="68"/>
      <c r="T161" s="69"/>
      <c r="U161" s="31"/>
      <c r="V161" s="31"/>
      <c r="W161" s="31"/>
      <c r="X161" s="31"/>
      <c r="Y161" s="31"/>
      <c r="Z161" s="31"/>
      <c r="AA161" s="31"/>
      <c r="AB161" s="31"/>
      <c r="AC161" s="31"/>
      <c r="AD161" s="31"/>
      <c r="AE161" s="31"/>
      <c r="AT161" s="14" t="s">
        <v>157</v>
      </c>
      <c r="AU161" s="14" t="s">
        <v>80</v>
      </c>
    </row>
    <row r="162" spans="1:65" s="2" customFormat="1" ht="62.65" customHeight="1">
      <c r="A162" s="31"/>
      <c r="B162" s="32"/>
      <c r="C162" s="181" t="s">
        <v>248</v>
      </c>
      <c r="D162" s="181" t="s">
        <v>150</v>
      </c>
      <c r="E162" s="182" t="s">
        <v>2088</v>
      </c>
      <c r="F162" s="183" t="s">
        <v>2089</v>
      </c>
      <c r="G162" s="184" t="s">
        <v>197</v>
      </c>
      <c r="H162" s="185">
        <v>2</v>
      </c>
      <c r="I162" s="186"/>
      <c r="J162" s="187">
        <f>ROUND(I162*H162,2)</f>
        <v>0</v>
      </c>
      <c r="K162" s="183" t="s">
        <v>154</v>
      </c>
      <c r="L162" s="188"/>
      <c r="M162" s="189" t="s">
        <v>1</v>
      </c>
      <c r="N162" s="190" t="s">
        <v>38</v>
      </c>
      <c r="O162" s="68"/>
      <c r="P162" s="191">
        <f>O162*H162</f>
        <v>0</v>
      </c>
      <c r="Q162" s="191">
        <v>0</v>
      </c>
      <c r="R162" s="191">
        <f>Q162*H162</f>
        <v>0</v>
      </c>
      <c r="S162" s="191">
        <v>0</v>
      </c>
      <c r="T162" s="192">
        <f>S162*H162</f>
        <v>0</v>
      </c>
      <c r="U162" s="31"/>
      <c r="V162" s="31"/>
      <c r="W162" s="31"/>
      <c r="X162" s="31"/>
      <c r="Y162" s="31"/>
      <c r="Z162" s="31"/>
      <c r="AA162" s="31"/>
      <c r="AB162" s="31"/>
      <c r="AC162" s="31"/>
      <c r="AD162" s="31"/>
      <c r="AE162" s="31"/>
      <c r="AR162" s="193" t="s">
        <v>2052</v>
      </c>
      <c r="AT162" s="193" t="s">
        <v>150</v>
      </c>
      <c r="AU162" s="193" t="s">
        <v>80</v>
      </c>
      <c r="AY162" s="14" t="s">
        <v>149</v>
      </c>
      <c r="BE162" s="194">
        <f>IF(N162="základní",J162,0)</f>
        <v>0</v>
      </c>
      <c r="BF162" s="194">
        <f>IF(N162="snížená",J162,0)</f>
        <v>0</v>
      </c>
      <c r="BG162" s="194">
        <f>IF(N162="zákl. přenesená",J162,0)</f>
        <v>0</v>
      </c>
      <c r="BH162" s="194">
        <f>IF(N162="sníž. přenesená",J162,0)</f>
        <v>0</v>
      </c>
      <c r="BI162" s="194">
        <f>IF(N162="nulová",J162,0)</f>
        <v>0</v>
      </c>
      <c r="BJ162" s="14" t="s">
        <v>80</v>
      </c>
      <c r="BK162" s="194">
        <f>ROUND(I162*H162,2)</f>
        <v>0</v>
      </c>
      <c r="BL162" s="14" t="s">
        <v>2052</v>
      </c>
      <c r="BM162" s="193" t="s">
        <v>303</v>
      </c>
    </row>
    <row r="163" spans="1:65" s="2" customFormat="1" ht="39">
      <c r="A163" s="31"/>
      <c r="B163" s="32"/>
      <c r="C163" s="33"/>
      <c r="D163" s="195" t="s">
        <v>157</v>
      </c>
      <c r="E163" s="33"/>
      <c r="F163" s="196" t="s">
        <v>2089</v>
      </c>
      <c r="G163" s="33"/>
      <c r="H163" s="33"/>
      <c r="I163" s="197"/>
      <c r="J163" s="33"/>
      <c r="K163" s="33"/>
      <c r="L163" s="36"/>
      <c r="M163" s="198"/>
      <c r="N163" s="199"/>
      <c r="O163" s="68"/>
      <c r="P163" s="68"/>
      <c r="Q163" s="68"/>
      <c r="R163" s="68"/>
      <c r="S163" s="68"/>
      <c r="T163" s="69"/>
      <c r="U163" s="31"/>
      <c r="V163" s="31"/>
      <c r="W163" s="31"/>
      <c r="X163" s="31"/>
      <c r="Y163" s="31"/>
      <c r="Z163" s="31"/>
      <c r="AA163" s="31"/>
      <c r="AB163" s="31"/>
      <c r="AC163" s="31"/>
      <c r="AD163" s="31"/>
      <c r="AE163" s="31"/>
      <c r="AT163" s="14" t="s">
        <v>157</v>
      </c>
      <c r="AU163" s="14" t="s">
        <v>80</v>
      </c>
    </row>
    <row r="164" spans="1:65" s="2" customFormat="1" ht="49.15" customHeight="1">
      <c r="A164" s="31"/>
      <c r="B164" s="32"/>
      <c r="C164" s="181" t="s">
        <v>252</v>
      </c>
      <c r="D164" s="181" t="s">
        <v>150</v>
      </c>
      <c r="E164" s="182" t="s">
        <v>2090</v>
      </c>
      <c r="F164" s="183" t="s">
        <v>2091</v>
      </c>
      <c r="G164" s="184" t="s">
        <v>197</v>
      </c>
      <c r="H164" s="185">
        <v>2</v>
      </c>
      <c r="I164" s="186"/>
      <c r="J164" s="187">
        <f>ROUND(I164*H164,2)</f>
        <v>0</v>
      </c>
      <c r="K164" s="183" t="s">
        <v>154</v>
      </c>
      <c r="L164" s="188"/>
      <c r="M164" s="189" t="s">
        <v>1</v>
      </c>
      <c r="N164" s="190" t="s">
        <v>38</v>
      </c>
      <c r="O164" s="68"/>
      <c r="P164" s="191">
        <f>O164*H164</f>
        <v>0</v>
      </c>
      <c r="Q164" s="191">
        <v>0</v>
      </c>
      <c r="R164" s="191">
        <f>Q164*H164</f>
        <v>0</v>
      </c>
      <c r="S164" s="191">
        <v>0</v>
      </c>
      <c r="T164" s="192">
        <f>S164*H164</f>
        <v>0</v>
      </c>
      <c r="U164" s="31"/>
      <c r="V164" s="31"/>
      <c r="W164" s="31"/>
      <c r="X164" s="31"/>
      <c r="Y164" s="31"/>
      <c r="Z164" s="31"/>
      <c r="AA164" s="31"/>
      <c r="AB164" s="31"/>
      <c r="AC164" s="31"/>
      <c r="AD164" s="31"/>
      <c r="AE164" s="31"/>
      <c r="AR164" s="193" t="s">
        <v>2052</v>
      </c>
      <c r="AT164" s="193" t="s">
        <v>150</v>
      </c>
      <c r="AU164" s="193" t="s">
        <v>80</v>
      </c>
      <c r="AY164" s="14" t="s">
        <v>149</v>
      </c>
      <c r="BE164" s="194">
        <f>IF(N164="základní",J164,0)</f>
        <v>0</v>
      </c>
      <c r="BF164" s="194">
        <f>IF(N164="snížená",J164,0)</f>
        <v>0</v>
      </c>
      <c r="BG164" s="194">
        <f>IF(N164="zákl. přenesená",J164,0)</f>
        <v>0</v>
      </c>
      <c r="BH164" s="194">
        <f>IF(N164="sníž. přenesená",J164,0)</f>
        <v>0</v>
      </c>
      <c r="BI164" s="194">
        <f>IF(N164="nulová",J164,0)</f>
        <v>0</v>
      </c>
      <c r="BJ164" s="14" t="s">
        <v>80</v>
      </c>
      <c r="BK164" s="194">
        <f>ROUND(I164*H164,2)</f>
        <v>0</v>
      </c>
      <c r="BL164" s="14" t="s">
        <v>2052</v>
      </c>
      <c r="BM164" s="193" t="s">
        <v>311</v>
      </c>
    </row>
    <row r="165" spans="1:65" s="2" customFormat="1" ht="29.25">
      <c r="A165" s="31"/>
      <c r="B165" s="32"/>
      <c r="C165" s="33"/>
      <c r="D165" s="195" t="s">
        <v>157</v>
      </c>
      <c r="E165" s="33"/>
      <c r="F165" s="196" t="s">
        <v>2091</v>
      </c>
      <c r="G165" s="33"/>
      <c r="H165" s="33"/>
      <c r="I165" s="197"/>
      <c r="J165" s="33"/>
      <c r="K165" s="33"/>
      <c r="L165" s="36"/>
      <c r="M165" s="198"/>
      <c r="N165" s="199"/>
      <c r="O165" s="68"/>
      <c r="P165" s="68"/>
      <c r="Q165" s="68"/>
      <c r="R165" s="68"/>
      <c r="S165" s="68"/>
      <c r="T165" s="69"/>
      <c r="U165" s="31"/>
      <c r="V165" s="31"/>
      <c r="W165" s="31"/>
      <c r="X165" s="31"/>
      <c r="Y165" s="31"/>
      <c r="Z165" s="31"/>
      <c r="AA165" s="31"/>
      <c r="AB165" s="31"/>
      <c r="AC165" s="31"/>
      <c r="AD165" s="31"/>
      <c r="AE165" s="31"/>
      <c r="AT165" s="14" t="s">
        <v>157</v>
      </c>
      <c r="AU165" s="14" t="s">
        <v>80</v>
      </c>
    </row>
    <row r="166" spans="1:65" s="2" customFormat="1" ht="24.2" customHeight="1">
      <c r="A166" s="31"/>
      <c r="B166" s="32"/>
      <c r="C166" s="200" t="s">
        <v>256</v>
      </c>
      <c r="D166" s="200" t="s">
        <v>185</v>
      </c>
      <c r="E166" s="201" t="s">
        <v>2092</v>
      </c>
      <c r="F166" s="202" t="s">
        <v>2093</v>
      </c>
      <c r="G166" s="203" t="s">
        <v>197</v>
      </c>
      <c r="H166" s="204">
        <v>2</v>
      </c>
      <c r="I166" s="205"/>
      <c r="J166" s="206">
        <f>ROUND(I166*H166,2)</f>
        <v>0</v>
      </c>
      <c r="K166" s="202" t="s">
        <v>154</v>
      </c>
      <c r="L166" s="36"/>
      <c r="M166" s="207" t="s">
        <v>1</v>
      </c>
      <c r="N166" s="208" t="s">
        <v>38</v>
      </c>
      <c r="O166" s="68"/>
      <c r="P166" s="191">
        <f>O166*H166</f>
        <v>0</v>
      </c>
      <c r="Q166" s="191">
        <v>0</v>
      </c>
      <c r="R166" s="191">
        <f>Q166*H166</f>
        <v>0</v>
      </c>
      <c r="S166" s="191">
        <v>0</v>
      </c>
      <c r="T166" s="192">
        <f>S166*H166</f>
        <v>0</v>
      </c>
      <c r="U166" s="31"/>
      <c r="V166" s="31"/>
      <c r="W166" s="31"/>
      <c r="X166" s="31"/>
      <c r="Y166" s="31"/>
      <c r="Z166" s="31"/>
      <c r="AA166" s="31"/>
      <c r="AB166" s="31"/>
      <c r="AC166" s="31"/>
      <c r="AD166" s="31"/>
      <c r="AE166" s="31"/>
      <c r="AR166" s="193" t="s">
        <v>2052</v>
      </c>
      <c r="AT166" s="193" t="s">
        <v>185</v>
      </c>
      <c r="AU166" s="193" t="s">
        <v>80</v>
      </c>
      <c r="AY166" s="14" t="s">
        <v>149</v>
      </c>
      <c r="BE166" s="194">
        <f>IF(N166="základní",J166,0)</f>
        <v>0</v>
      </c>
      <c r="BF166" s="194">
        <f>IF(N166="snížená",J166,0)</f>
        <v>0</v>
      </c>
      <c r="BG166" s="194">
        <f>IF(N166="zákl. přenesená",J166,0)</f>
        <v>0</v>
      </c>
      <c r="BH166" s="194">
        <f>IF(N166="sníž. přenesená",J166,0)</f>
        <v>0</v>
      </c>
      <c r="BI166" s="194">
        <f>IF(N166="nulová",J166,0)</f>
        <v>0</v>
      </c>
      <c r="BJ166" s="14" t="s">
        <v>80</v>
      </c>
      <c r="BK166" s="194">
        <f>ROUND(I166*H166,2)</f>
        <v>0</v>
      </c>
      <c r="BL166" s="14" t="s">
        <v>2052</v>
      </c>
      <c r="BM166" s="193" t="s">
        <v>320</v>
      </c>
    </row>
    <row r="167" spans="1:65" s="2" customFormat="1" ht="19.5">
      <c r="A167" s="31"/>
      <c r="B167" s="32"/>
      <c r="C167" s="33"/>
      <c r="D167" s="195" t="s">
        <v>157</v>
      </c>
      <c r="E167" s="33"/>
      <c r="F167" s="196" t="s">
        <v>2093</v>
      </c>
      <c r="G167" s="33"/>
      <c r="H167" s="33"/>
      <c r="I167" s="197"/>
      <c r="J167" s="33"/>
      <c r="K167" s="33"/>
      <c r="L167" s="36"/>
      <c r="M167" s="198"/>
      <c r="N167" s="199"/>
      <c r="O167" s="68"/>
      <c r="P167" s="68"/>
      <c r="Q167" s="68"/>
      <c r="R167" s="68"/>
      <c r="S167" s="68"/>
      <c r="T167" s="69"/>
      <c r="U167" s="31"/>
      <c r="V167" s="31"/>
      <c r="W167" s="31"/>
      <c r="X167" s="31"/>
      <c r="Y167" s="31"/>
      <c r="Z167" s="31"/>
      <c r="AA167" s="31"/>
      <c r="AB167" s="31"/>
      <c r="AC167" s="31"/>
      <c r="AD167" s="31"/>
      <c r="AE167" s="31"/>
      <c r="AT167" s="14" t="s">
        <v>157</v>
      </c>
      <c r="AU167" s="14" t="s">
        <v>80</v>
      </c>
    </row>
    <row r="168" spans="1:65" s="2" customFormat="1" ht="49.15" customHeight="1">
      <c r="A168" s="31"/>
      <c r="B168" s="32"/>
      <c r="C168" s="181" t="s">
        <v>260</v>
      </c>
      <c r="D168" s="181" t="s">
        <v>150</v>
      </c>
      <c r="E168" s="182" t="s">
        <v>2094</v>
      </c>
      <c r="F168" s="183" t="s">
        <v>2095</v>
      </c>
      <c r="G168" s="184" t="s">
        <v>197</v>
      </c>
      <c r="H168" s="185">
        <v>2</v>
      </c>
      <c r="I168" s="186"/>
      <c r="J168" s="187">
        <f>ROUND(I168*H168,2)</f>
        <v>0</v>
      </c>
      <c r="K168" s="183" t="s">
        <v>154</v>
      </c>
      <c r="L168" s="188"/>
      <c r="M168" s="189" t="s">
        <v>1</v>
      </c>
      <c r="N168" s="190" t="s">
        <v>38</v>
      </c>
      <c r="O168" s="68"/>
      <c r="P168" s="191">
        <f>O168*H168</f>
        <v>0</v>
      </c>
      <c r="Q168" s="191">
        <v>0</v>
      </c>
      <c r="R168" s="191">
        <f>Q168*H168</f>
        <v>0</v>
      </c>
      <c r="S168" s="191">
        <v>0</v>
      </c>
      <c r="T168" s="192">
        <f>S168*H168</f>
        <v>0</v>
      </c>
      <c r="U168" s="31"/>
      <c r="V168" s="31"/>
      <c r="W168" s="31"/>
      <c r="X168" s="31"/>
      <c r="Y168" s="31"/>
      <c r="Z168" s="31"/>
      <c r="AA168" s="31"/>
      <c r="AB168" s="31"/>
      <c r="AC168" s="31"/>
      <c r="AD168" s="31"/>
      <c r="AE168" s="31"/>
      <c r="AR168" s="193" t="s">
        <v>2052</v>
      </c>
      <c r="AT168" s="193" t="s">
        <v>150</v>
      </c>
      <c r="AU168" s="193" t="s">
        <v>80</v>
      </c>
      <c r="AY168" s="14" t="s">
        <v>149</v>
      </c>
      <c r="BE168" s="194">
        <f>IF(N168="základní",J168,0)</f>
        <v>0</v>
      </c>
      <c r="BF168" s="194">
        <f>IF(N168="snížená",J168,0)</f>
        <v>0</v>
      </c>
      <c r="BG168" s="194">
        <f>IF(N168="zákl. přenesená",J168,0)</f>
        <v>0</v>
      </c>
      <c r="BH168" s="194">
        <f>IF(N168="sníž. přenesená",J168,0)</f>
        <v>0</v>
      </c>
      <c r="BI168" s="194">
        <f>IF(N168="nulová",J168,0)</f>
        <v>0</v>
      </c>
      <c r="BJ168" s="14" t="s">
        <v>80</v>
      </c>
      <c r="BK168" s="194">
        <f>ROUND(I168*H168,2)</f>
        <v>0</v>
      </c>
      <c r="BL168" s="14" t="s">
        <v>2052</v>
      </c>
      <c r="BM168" s="193" t="s">
        <v>329</v>
      </c>
    </row>
    <row r="169" spans="1:65" s="2" customFormat="1" ht="29.25">
      <c r="A169" s="31"/>
      <c r="B169" s="32"/>
      <c r="C169" s="33"/>
      <c r="D169" s="195" t="s">
        <v>157</v>
      </c>
      <c r="E169" s="33"/>
      <c r="F169" s="196" t="s">
        <v>2095</v>
      </c>
      <c r="G169" s="33"/>
      <c r="H169" s="33"/>
      <c r="I169" s="197"/>
      <c r="J169" s="33"/>
      <c r="K169" s="33"/>
      <c r="L169" s="36"/>
      <c r="M169" s="198"/>
      <c r="N169" s="199"/>
      <c r="O169" s="68"/>
      <c r="P169" s="68"/>
      <c r="Q169" s="68"/>
      <c r="R169" s="68"/>
      <c r="S169" s="68"/>
      <c r="T169" s="69"/>
      <c r="U169" s="31"/>
      <c r="V169" s="31"/>
      <c r="W169" s="31"/>
      <c r="X169" s="31"/>
      <c r="Y169" s="31"/>
      <c r="Z169" s="31"/>
      <c r="AA169" s="31"/>
      <c r="AB169" s="31"/>
      <c r="AC169" s="31"/>
      <c r="AD169" s="31"/>
      <c r="AE169" s="31"/>
      <c r="AT169" s="14" t="s">
        <v>157</v>
      </c>
      <c r="AU169" s="14" t="s">
        <v>80</v>
      </c>
    </row>
    <row r="170" spans="1:65" s="2" customFormat="1" ht="24.2" customHeight="1">
      <c r="A170" s="31"/>
      <c r="B170" s="32"/>
      <c r="C170" s="200" t="s">
        <v>264</v>
      </c>
      <c r="D170" s="200" t="s">
        <v>185</v>
      </c>
      <c r="E170" s="201" t="s">
        <v>2096</v>
      </c>
      <c r="F170" s="202" t="s">
        <v>2097</v>
      </c>
      <c r="G170" s="203" t="s">
        <v>197</v>
      </c>
      <c r="H170" s="204">
        <v>2</v>
      </c>
      <c r="I170" s="205"/>
      <c r="J170" s="206">
        <f>ROUND(I170*H170,2)</f>
        <v>0</v>
      </c>
      <c r="K170" s="202" t="s">
        <v>154</v>
      </c>
      <c r="L170" s="36"/>
      <c r="M170" s="207" t="s">
        <v>1</v>
      </c>
      <c r="N170" s="208" t="s">
        <v>38</v>
      </c>
      <c r="O170" s="68"/>
      <c r="P170" s="191">
        <f>O170*H170</f>
        <v>0</v>
      </c>
      <c r="Q170" s="191">
        <v>0</v>
      </c>
      <c r="R170" s="191">
        <f>Q170*H170</f>
        <v>0</v>
      </c>
      <c r="S170" s="191">
        <v>0</v>
      </c>
      <c r="T170" s="192">
        <f>S170*H170</f>
        <v>0</v>
      </c>
      <c r="U170" s="31"/>
      <c r="V170" s="31"/>
      <c r="W170" s="31"/>
      <c r="X170" s="31"/>
      <c r="Y170" s="31"/>
      <c r="Z170" s="31"/>
      <c r="AA170" s="31"/>
      <c r="AB170" s="31"/>
      <c r="AC170" s="31"/>
      <c r="AD170" s="31"/>
      <c r="AE170" s="31"/>
      <c r="AR170" s="193" t="s">
        <v>2052</v>
      </c>
      <c r="AT170" s="193" t="s">
        <v>185</v>
      </c>
      <c r="AU170" s="193" t="s">
        <v>80</v>
      </c>
      <c r="AY170" s="14" t="s">
        <v>149</v>
      </c>
      <c r="BE170" s="194">
        <f>IF(N170="základní",J170,0)</f>
        <v>0</v>
      </c>
      <c r="BF170" s="194">
        <f>IF(N170="snížená",J170,0)</f>
        <v>0</v>
      </c>
      <c r="BG170" s="194">
        <f>IF(N170="zákl. přenesená",J170,0)</f>
        <v>0</v>
      </c>
      <c r="BH170" s="194">
        <f>IF(N170="sníž. přenesená",J170,0)</f>
        <v>0</v>
      </c>
      <c r="BI170" s="194">
        <f>IF(N170="nulová",J170,0)</f>
        <v>0</v>
      </c>
      <c r="BJ170" s="14" t="s">
        <v>80</v>
      </c>
      <c r="BK170" s="194">
        <f>ROUND(I170*H170,2)</f>
        <v>0</v>
      </c>
      <c r="BL170" s="14" t="s">
        <v>2052</v>
      </c>
      <c r="BM170" s="193" t="s">
        <v>491</v>
      </c>
    </row>
    <row r="171" spans="1:65" s="2" customFormat="1" ht="11.25">
      <c r="A171" s="31"/>
      <c r="B171" s="32"/>
      <c r="C171" s="33"/>
      <c r="D171" s="195" t="s">
        <v>157</v>
      </c>
      <c r="E171" s="33"/>
      <c r="F171" s="196" t="s">
        <v>2097</v>
      </c>
      <c r="G171" s="33"/>
      <c r="H171" s="33"/>
      <c r="I171" s="197"/>
      <c r="J171" s="33"/>
      <c r="K171" s="33"/>
      <c r="L171" s="36"/>
      <c r="M171" s="198"/>
      <c r="N171" s="199"/>
      <c r="O171" s="68"/>
      <c r="P171" s="68"/>
      <c r="Q171" s="68"/>
      <c r="R171" s="68"/>
      <c r="S171" s="68"/>
      <c r="T171" s="69"/>
      <c r="U171" s="31"/>
      <c r="V171" s="31"/>
      <c r="W171" s="31"/>
      <c r="X171" s="31"/>
      <c r="Y171" s="31"/>
      <c r="Z171" s="31"/>
      <c r="AA171" s="31"/>
      <c r="AB171" s="31"/>
      <c r="AC171" s="31"/>
      <c r="AD171" s="31"/>
      <c r="AE171" s="31"/>
      <c r="AT171" s="14" t="s">
        <v>157</v>
      </c>
      <c r="AU171" s="14" t="s">
        <v>80</v>
      </c>
    </row>
    <row r="172" spans="1:65" s="2" customFormat="1" ht="37.9" customHeight="1">
      <c r="A172" s="31"/>
      <c r="B172" s="32"/>
      <c r="C172" s="181" t="s">
        <v>268</v>
      </c>
      <c r="D172" s="181" t="s">
        <v>150</v>
      </c>
      <c r="E172" s="182" t="s">
        <v>2098</v>
      </c>
      <c r="F172" s="183" t="s">
        <v>2099</v>
      </c>
      <c r="G172" s="184" t="s">
        <v>197</v>
      </c>
      <c r="H172" s="185">
        <v>2</v>
      </c>
      <c r="I172" s="186"/>
      <c r="J172" s="187">
        <f>ROUND(I172*H172,2)</f>
        <v>0</v>
      </c>
      <c r="K172" s="183" t="s">
        <v>154</v>
      </c>
      <c r="L172" s="188"/>
      <c r="M172" s="189" t="s">
        <v>1</v>
      </c>
      <c r="N172" s="190" t="s">
        <v>38</v>
      </c>
      <c r="O172" s="68"/>
      <c r="P172" s="191">
        <f>O172*H172</f>
        <v>0</v>
      </c>
      <c r="Q172" s="191">
        <v>0</v>
      </c>
      <c r="R172" s="191">
        <f>Q172*H172</f>
        <v>0</v>
      </c>
      <c r="S172" s="191">
        <v>0</v>
      </c>
      <c r="T172" s="192">
        <f>S172*H172</f>
        <v>0</v>
      </c>
      <c r="U172" s="31"/>
      <c r="V172" s="31"/>
      <c r="W172" s="31"/>
      <c r="X172" s="31"/>
      <c r="Y172" s="31"/>
      <c r="Z172" s="31"/>
      <c r="AA172" s="31"/>
      <c r="AB172" s="31"/>
      <c r="AC172" s="31"/>
      <c r="AD172" s="31"/>
      <c r="AE172" s="31"/>
      <c r="AR172" s="193" t="s">
        <v>2052</v>
      </c>
      <c r="AT172" s="193" t="s">
        <v>150</v>
      </c>
      <c r="AU172" s="193" t="s">
        <v>80</v>
      </c>
      <c r="AY172" s="14" t="s">
        <v>149</v>
      </c>
      <c r="BE172" s="194">
        <f>IF(N172="základní",J172,0)</f>
        <v>0</v>
      </c>
      <c r="BF172" s="194">
        <f>IF(N172="snížená",J172,0)</f>
        <v>0</v>
      </c>
      <c r="BG172" s="194">
        <f>IF(N172="zákl. přenesená",J172,0)</f>
        <v>0</v>
      </c>
      <c r="BH172" s="194">
        <f>IF(N172="sníž. přenesená",J172,0)</f>
        <v>0</v>
      </c>
      <c r="BI172" s="194">
        <f>IF(N172="nulová",J172,0)</f>
        <v>0</v>
      </c>
      <c r="BJ172" s="14" t="s">
        <v>80</v>
      </c>
      <c r="BK172" s="194">
        <f>ROUND(I172*H172,2)</f>
        <v>0</v>
      </c>
      <c r="BL172" s="14" t="s">
        <v>2052</v>
      </c>
      <c r="BM172" s="193" t="s">
        <v>507</v>
      </c>
    </row>
    <row r="173" spans="1:65" s="2" customFormat="1" ht="29.25">
      <c r="A173" s="31"/>
      <c r="B173" s="32"/>
      <c r="C173" s="33"/>
      <c r="D173" s="195" t="s">
        <v>157</v>
      </c>
      <c r="E173" s="33"/>
      <c r="F173" s="196" t="s">
        <v>2099</v>
      </c>
      <c r="G173" s="33"/>
      <c r="H173" s="33"/>
      <c r="I173" s="197"/>
      <c r="J173" s="33"/>
      <c r="K173" s="33"/>
      <c r="L173" s="36"/>
      <c r="M173" s="198"/>
      <c r="N173" s="199"/>
      <c r="O173" s="68"/>
      <c r="P173" s="68"/>
      <c r="Q173" s="68"/>
      <c r="R173" s="68"/>
      <c r="S173" s="68"/>
      <c r="T173" s="69"/>
      <c r="U173" s="31"/>
      <c r="V173" s="31"/>
      <c r="W173" s="31"/>
      <c r="X173" s="31"/>
      <c r="Y173" s="31"/>
      <c r="Z173" s="31"/>
      <c r="AA173" s="31"/>
      <c r="AB173" s="31"/>
      <c r="AC173" s="31"/>
      <c r="AD173" s="31"/>
      <c r="AE173" s="31"/>
      <c r="AT173" s="14" t="s">
        <v>157</v>
      </c>
      <c r="AU173" s="14" t="s">
        <v>80</v>
      </c>
    </row>
    <row r="174" spans="1:65" s="2" customFormat="1" ht="24.2" customHeight="1">
      <c r="A174" s="31"/>
      <c r="B174" s="32"/>
      <c r="C174" s="200" t="s">
        <v>272</v>
      </c>
      <c r="D174" s="200" t="s">
        <v>185</v>
      </c>
      <c r="E174" s="201" t="s">
        <v>2100</v>
      </c>
      <c r="F174" s="202" t="s">
        <v>2101</v>
      </c>
      <c r="G174" s="203" t="s">
        <v>197</v>
      </c>
      <c r="H174" s="204">
        <v>4</v>
      </c>
      <c r="I174" s="205"/>
      <c r="J174" s="206">
        <f>ROUND(I174*H174,2)</f>
        <v>0</v>
      </c>
      <c r="K174" s="202" t="s">
        <v>154</v>
      </c>
      <c r="L174" s="36"/>
      <c r="M174" s="207" t="s">
        <v>1</v>
      </c>
      <c r="N174" s="208" t="s">
        <v>38</v>
      </c>
      <c r="O174" s="68"/>
      <c r="P174" s="191">
        <f>O174*H174</f>
        <v>0</v>
      </c>
      <c r="Q174" s="191">
        <v>0</v>
      </c>
      <c r="R174" s="191">
        <f>Q174*H174</f>
        <v>0</v>
      </c>
      <c r="S174" s="191">
        <v>0</v>
      </c>
      <c r="T174" s="192">
        <f>S174*H174</f>
        <v>0</v>
      </c>
      <c r="U174" s="31"/>
      <c r="V174" s="31"/>
      <c r="W174" s="31"/>
      <c r="X174" s="31"/>
      <c r="Y174" s="31"/>
      <c r="Z174" s="31"/>
      <c r="AA174" s="31"/>
      <c r="AB174" s="31"/>
      <c r="AC174" s="31"/>
      <c r="AD174" s="31"/>
      <c r="AE174" s="31"/>
      <c r="AR174" s="193" t="s">
        <v>2052</v>
      </c>
      <c r="AT174" s="193" t="s">
        <v>185</v>
      </c>
      <c r="AU174" s="193" t="s">
        <v>80</v>
      </c>
      <c r="AY174" s="14" t="s">
        <v>149</v>
      </c>
      <c r="BE174" s="194">
        <f>IF(N174="základní",J174,0)</f>
        <v>0</v>
      </c>
      <c r="BF174" s="194">
        <f>IF(N174="snížená",J174,0)</f>
        <v>0</v>
      </c>
      <c r="BG174" s="194">
        <f>IF(N174="zákl. přenesená",J174,0)</f>
        <v>0</v>
      </c>
      <c r="BH174" s="194">
        <f>IF(N174="sníž. přenesená",J174,0)</f>
        <v>0</v>
      </c>
      <c r="BI174" s="194">
        <f>IF(N174="nulová",J174,0)</f>
        <v>0</v>
      </c>
      <c r="BJ174" s="14" t="s">
        <v>80</v>
      </c>
      <c r="BK174" s="194">
        <f>ROUND(I174*H174,2)</f>
        <v>0</v>
      </c>
      <c r="BL174" s="14" t="s">
        <v>2052</v>
      </c>
      <c r="BM174" s="193" t="s">
        <v>517</v>
      </c>
    </row>
    <row r="175" spans="1:65" s="2" customFormat="1" ht="11.25">
      <c r="A175" s="31"/>
      <c r="B175" s="32"/>
      <c r="C175" s="33"/>
      <c r="D175" s="195" t="s">
        <v>157</v>
      </c>
      <c r="E175" s="33"/>
      <c r="F175" s="196" t="s">
        <v>2101</v>
      </c>
      <c r="G175" s="33"/>
      <c r="H175" s="33"/>
      <c r="I175" s="197"/>
      <c r="J175" s="33"/>
      <c r="K175" s="33"/>
      <c r="L175" s="36"/>
      <c r="M175" s="198"/>
      <c r="N175" s="199"/>
      <c r="O175" s="68"/>
      <c r="P175" s="68"/>
      <c r="Q175" s="68"/>
      <c r="R175" s="68"/>
      <c r="S175" s="68"/>
      <c r="T175" s="69"/>
      <c r="U175" s="31"/>
      <c r="V175" s="31"/>
      <c r="W175" s="31"/>
      <c r="X175" s="31"/>
      <c r="Y175" s="31"/>
      <c r="Z175" s="31"/>
      <c r="AA175" s="31"/>
      <c r="AB175" s="31"/>
      <c r="AC175" s="31"/>
      <c r="AD175" s="31"/>
      <c r="AE175" s="31"/>
      <c r="AT175" s="14" t="s">
        <v>157</v>
      </c>
      <c r="AU175" s="14" t="s">
        <v>80</v>
      </c>
    </row>
    <row r="176" spans="1:65" s="2" customFormat="1" ht="19.5">
      <c r="A176" s="31"/>
      <c r="B176" s="32"/>
      <c r="C176" s="33"/>
      <c r="D176" s="195" t="s">
        <v>495</v>
      </c>
      <c r="E176" s="33"/>
      <c r="F176" s="220" t="s">
        <v>2102</v>
      </c>
      <c r="G176" s="33"/>
      <c r="H176" s="33"/>
      <c r="I176" s="197"/>
      <c r="J176" s="33"/>
      <c r="K176" s="33"/>
      <c r="L176" s="36"/>
      <c r="M176" s="198"/>
      <c r="N176" s="199"/>
      <c r="O176" s="68"/>
      <c r="P176" s="68"/>
      <c r="Q176" s="68"/>
      <c r="R176" s="68"/>
      <c r="S176" s="68"/>
      <c r="T176" s="69"/>
      <c r="U176" s="31"/>
      <c r="V176" s="31"/>
      <c r="W176" s="31"/>
      <c r="X176" s="31"/>
      <c r="Y176" s="31"/>
      <c r="Z176" s="31"/>
      <c r="AA176" s="31"/>
      <c r="AB176" s="31"/>
      <c r="AC176" s="31"/>
      <c r="AD176" s="31"/>
      <c r="AE176" s="31"/>
      <c r="AT176" s="14" t="s">
        <v>495</v>
      </c>
      <c r="AU176" s="14" t="s">
        <v>80</v>
      </c>
    </row>
    <row r="177" spans="1:65" s="2" customFormat="1" ht="37.9" customHeight="1">
      <c r="A177" s="31"/>
      <c r="B177" s="32"/>
      <c r="C177" s="181" t="s">
        <v>277</v>
      </c>
      <c r="D177" s="181" t="s">
        <v>150</v>
      </c>
      <c r="E177" s="182" t="s">
        <v>2103</v>
      </c>
      <c r="F177" s="183" t="s">
        <v>2104</v>
      </c>
      <c r="G177" s="184" t="s">
        <v>197</v>
      </c>
      <c r="H177" s="185">
        <v>4</v>
      </c>
      <c r="I177" s="186"/>
      <c r="J177" s="187">
        <f>ROUND(I177*H177,2)</f>
        <v>0</v>
      </c>
      <c r="K177" s="183" t="s">
        <v>154</v>
      </c>
      <c r="L177" s="188"/>
      <c r="M177" s="189" t="s">
        <v>1</v>
      </c>
      <c r="N177" s="190" t="s">
        <v>38</v>
      </c>
      <c r="O177" s="68"/>
      <c r="P177" s="191">
        <f>O177*H177</f>
        <v>0</v>
      </c>
      <c r="Q177" s="191">
        <v>0</v>
      </c>
      <c r="R177" s="191">
        <f>Q177*H177</f>
        <v>0</v>
      </c>
      <c r="S177" s="191">
        <v>0</v>
      </c>
      <c r="T177" s="192">
        <f>S177*H177</f>
        <v>0</v>
      </c>
      <c r="U177" s="31"/>
      <c r="V177" s="31"/>
      <c r="W177" s="31"/>
      <c r="X177" s="31"/>
      <c r="Y177" s="31"/>
      <c r="Z177" s="31"/>
      <c r="AA177" s="31"/>
      <c r="AB177" s="31"/>
      <c r="AC177" s="31"/>
      <c r="AD177" s="31"/>
      <c r="AE177" s="31"/>
      <c r="AR177" s="193" t="s">
        <v>2052</v>
      </c>
      <c r="AT177" s="193" t="s">
        <v>150</v>
      </c>
      <c r="AU177" s="193" t="s">
        <v>80</v>
      </c>
      <c r="AY177" s="14" t="s">
        <v>149</v>
      </c>
      <c r="BE177" s="194">
        <f>IF(N177="základní",J177,0)</f>
        <v>0</v>
      </c>
      <c r="BF177" s="194">
        <f>IF(N177="snížená",J177,0)</f>
        <v>0</v>
      </c>
      <c r="BG177" s="194">
        <f>IF(N177="zákl. přenesená",J177,0)</f>
        <v>0</v>
      </c>
      <c r="BH177" s="194">
        <f>IF(N177="sníž. přenesená",J177,0)</f>
        <v>0</v>
      </c>
      <c r="BI177" s="194">
        <f>IF(N177="nulová",J177,0)</f>
        <v>0</v>
      </c>
      <c r="BJ177" s="14" t="s">
        <v>80</v>
      </c>
      <c r="BK177" s="194">
        <f>ROUND(I177*H177,2)</f>
        <v>0</v>
      </c>
      <c r="BL177" s="14" t="s">
        <v>2052</v>
      </c>
      <c r="BM177" s="193" t="s">
        <v>525</v>
      </c>
    </row>
    <row r="178" spans="1:65" s="2" customFormat="1" ht="19.5">
      <c r="A178" s="31"/>
      <c r="B178" s="32"/>
      <c r="C178" s="33"/>
      <c r="D178" s="195" t="s">
        <v>157</v>
      </c>
      <c r="E178" s="33"/>
      <c r="F178" s="196" t="s">
        <v>2104</v>
      </c>
      <c r="G178" s="33"/>
      <c r="H178" s="33"/>
      <c r="I178" s="197"/>
      <c r="J178" s="33"/>
      <c r="K178" s="33"/>
      <c r="L178" s="36"/>
      <c r="M178" s="198"/>
      <c r="N178" s="199"/>
      <c r="O178" s="68"/>
      <c r="P178" s="68"/>
      <c r="Q178" s="68"/>
      <c r="R178" s="68"/>
      <c r="S178" s="68"/>
      <c r="T178" s="69"/>
      <c r="U178" s="31"/>
      <c r="V178" s="31"/>
      <c r="W178" s="31"/>
      <c r="X178" s="31"/>
      <c r="Y178" s="31"/>
      <c r="Z178" s="31"/>
      <c r="AA178" s="31"/>
      <c r="AB178" s="31"/>
      <c r="AC178" s="31"/>
      <c r="AD178" s="31"/>
      <c r="AE178" s="31"/>
      <c r="AT178" s="14" t="s">
        <v>157</v>
      </c>
      <c r="AU178" s="14" t="s">
        <v>80</v>
      </c>
    </row>
    <row r="179" spans="1:65" s="2" customFormat="1" ht="24.2" customHeight="1">
      <c r="A179" s="31"/>
      <c r="B179" s="32"/>
      <c r="C179" s="181" t="s">
        <v>282</v>
      </c>
      <c r="D179" s="181" t="s">
        <v>150</v>
      </c>
      <c r="E179" s="182" t="s">
        <v>2105</v>
      </c>
      <c r="F179" s="183" t="s">
        <v>2106</v>
      </c>
      <c r="G179" s="184" t="s">
        <v>197</v>
      </c>
      <c r="H179" s="185">
        <v>2</v>
      </c>
      <c r="I179" s="186"/>
      <c r="J179" s="187">
        <f>ROUND(I179*H179,2)</f>
        <v>0</v>
      </c>
      <c r="K179" s="183" t="s">
        <v>154</v>
      </c>
      <c r="L179" s="188"/>
      <c r="M179" s="189" t="s">
        <v>1</v>
      </c>
      <c r="N179" s="190" t="s">
        <v>38</v>
      </c>
      <c r="O179" s="68"/>
      <c r="P179" s="191">
        <f>O179*H179</f>
        <v>0</v>
      </c>
      <c r="Q179" s="191">
        <v>0</v>
      </c>
      <c r="R179" s="191">
        <f>Q179*H179</f>
        <v>0</v>
      </c>
      <c r="S179" s="191">
        <v>0</v>
      </c>
      <c r="T179" s="192">
        <f>S179*H179</f>
        <v>0</v>
      </c>
      <c r="U179" s="31"/>
      <c r="V179" s="31"/>
      <c r="W179" s="31"/>
      <c r="X179" s="31"/>
      <c r="Y179" s="31"/>
      <c r="Z179" s="31"/>
      <c r="AA179" s="31"/>
      <c r="AB179" s="31"/>
      <c r="AC179" s="31"/>
      <c r="AD179" s="31"/>
      <c r="AE179" s="31"/>
      <c r="AR179" s="193" t="s">
        <v>2052</v>
      </c>
      <c r="AT179" s="193" t="s">
        <v>150</v>
      </c>
      <c r="AU179" s="193" t="s">
        <v>80</v>
      </c>
      <c r="AY179" s="14" t="s">
        <v>149</v>
      </c>
      <c r="BE179" s="194">
        <f>IF(N179="základní",J179,0)</f>
        <v>0</v>
      </c>
      <c r="BF179" s="194">
        <f>IF(N179="snížená",J179,0)</f>
        <v>0</v>
      </c>
      <c r="BG179" s="194">
        <f>IF(N179="zákl. přenesená",J179,0)</f>
        <v>0</v>
      </c>
      <c r="BH179" s="194">
        <f>IF(N179="sníž. přenesená",J179,0)</f>
        <v>0</v>
      </c>
      <c r="BI179" s="194">
        <f>IF(N179="nulová",J179,0)</f>
        <v>0</v>
      </c>
      <c r="BJ179" s="14" t="s">
        <v>80</v>
      </c>
      <c r="BK179" s="194">
        <f>ROUND(I179*H179,2)</f>
        <v>0</v>
      </c>
      <c r="BL179" s="14" t="s">
        <v>2052</v>
      </c>
      <c r="BM179" s="193" t="s">
        <v>534</v>
      </c>
    </row>
    <row r="180" spans="1:65" s="2" customFormat="1" ht="11.25">
      <c r="A180" s="31"/>
      <c r="B180" s="32"/>
      <c r="C180" s="33"/>
      <c r="D180" s="195" t="s">
        <v>157</v>
      </c>
      <c r="E180" s="33"/>
      <c r="F180" s="196" t="s">
        <v>2106</v>
      </c>
      <c r="G180" s="33"/>
      <c r="H180" s="33"/>
      <c r="I180" s="197"/>
      <c r="J180" s="33"/>
      <c r="K180" s="33"/>
      <c r="L180" s="36"/>
      <c r="M180" s="198"/>
      <c r="N180" s="199"/>
      <c r="O180" s="68"/>
      <c r="P180" s="68"/>
      <c r="Q180" s="68"/>
      <c r="R180" s="68"/>
      <c r="S180" s="68"/>
      <c r="T180" s="69"/>
      <c r="U180" s="31"/>
      <c r="V180" s="31"/>
      <c r="W180" s="31"/>
      <c r="X180" s="31"/>
      <c r="Y180" s="31"/>
      <c r="Z180" s="31"/>
      <c r="AA180" s="31"/>
      <c r="AB180" s="31"/>
      <c r="AC180" s="31"/>
      <c r="AD180" s="31"/>
      <c r="AE180" s="31"/>
      <c r="AT180" s="14" t="s">
        <v>157</v>
      </c>
      <c r="AU180" s="14" t="s">
        <v>80</v>
      </c>
    </row>
    <row r="181" spans="1:65" s="2" customFormat="1" ht="19.5">
      <c r="A181" s="31"/>
      <c r="B181" s="32"/>
      <c r="C181" s="33"/>
      <c r="D181" s="195" t="s">
        <v>495</v>
      </c>
      <c r="E181" s="33"/>
      <c r="F181" s="220" t="s">
        <v>2107</v>
      </c>
      <c r="G181" s="33"/>
      <c r="H181" s="33"/>
      <c r="I181" s="197"/>
      <c r="J181" s="33"/>
      <c r="K181" s="33"/>
      <c r="L181" s="36"/>
      <c r="M181" s="198"/>
      <c r="N181" s="199"/>
      <c r="O181" s="68"/>
      <c r="P181" s="68"/>
      <c r="Q181" s="68"/>
      <c r="R181" s="68"/>
      <c r="S181" s="68"/>
      <c r="T181" s="69"/>
      <c r="U181" s="31"/>
      <c r="V181" s="31"/>
      <c r="W181" s="31"/>
      <c r="X181" s="31"/>
      <c r="Y181" s="31"/>
      <c r="Z181" s="31"/>
      <c r="AA181" s="31"/>
      <c r="AB181" s="31"/>
      <c r="AC181" s="31"/>
      <c r="AD181" s="31"/>
      <c r="AE181" s="31"/>
      <c r="AT181" s="14" t="s">
        <v>495</v>
      </c>
      <c r="AU181" s="14" t="s">
        <v>80</v>
      </c>
    </row>
    <row r="182" spans="1:65" s="2" customFormat="1" ht="24.2" customHeight="1">
      <c r="A182" s="31"/>
      <c r="B182" s="32"/>
      <c r="C182" s="200" t="s">
        <v>286</v>
      </c>
      <c r="D182" s="200" t="s">
        <v>185</v>
      </c>
      <c r="E182" s="201" t="s">
        <v>2108</v>
      </c>
      <c r="F182" s="202" t="s">
        <v>2109</v>
      </c>
      <c r="G182" s="203" t="s">
        <v>197</v>
      </c>
      <c r="H182" s="204">
        <v>1</v>
      </c>
      <c r="I182" s="205"/>
      <c r="J182" s="206">
        <f>ROUND(I182*H182,2)</f>
        <v>0</v>
      </c>
      <c r="K182" s="202" t="s">
        <v>154</v>
      </c>
      <c r="L182" s="36"/>
      <c r="M182" s="207" t="s">
        <v>1</v>
      </c>
      <c r="N182" s="208" t="s">
        <v>38</v>
      </c>
      <c r="O182" s="68"/>
      <c r="P182" s="191">
        <f>O182*H182</f>
        <v>0</v>
      </c>
      <c r="Q182" s="191">
        <v>0</v>
      </c>
      <c r="R182" s="191">
        <f>Q182*H182</f>
        <v>0</v>
      </c>
      <c r="S182" s="191">
        <v>0</v>
      </c>
      <c r="T182" s="192">
        <f>S182*H182</f>
        <v>0</v>
      </c>
      <c r="U182" s="31"/>
      <c r="V182" s="31"/>
      <c r="W182" s="31"/>
      <c r="X182" s="31"/>
      <c r="Y182" s="31"/>
      <c r="Z182" s="31"/>
      <c r="AA182" s="31"/>
      <c r="AB182" s="31"/>
      <c r="AC182" s="31"/>
      <c r="AD182" s="31"/>
      <c r="AE182" s="31"/>
      <c r="AR182" s="193" t="s">
        <v>2052</v>
      </c>
      <c r="AT182" s="193" t="s">
        <v>185</v>
      </c>
      <c r="AU182" s="193" t="s">
        <v>80</v>
      </c>
      <c r="AY182" s="14" t="s">
        <v>149</v>
      </c>
      <c r="BE182" s="194">
        <f>IF(N182="základní",J182,0)</f>
        <v>0</v>
      </c>
      <c r="BF182" s="194">
        <f>IF(N182="snížená",J182,0)</f>
        <v>0</v>
      </c>
      <c r="BG182" s="194">
        <f>IF(N182="zákl. přenesená",J182,0)</f>
        <v>0</v>
      </c>
      <c r="BH182" s="194">
        <f>IF(N182="sníž. přenesená",J182,0)</f>
        <v>0</v>
      </c>
      <c r="BI182" s="194">
        <f>IF(N182="nulová",J182,0)</f>
        <v>0</v>
      </c>
      <c r="BJ182" s="14" t="s">
        <v>80</v>
      </c>
      <c r="BK182" s="194">
        <f>ROUND(I182*H182,2)</f>
        <v>0</v>
      </c>
      <c r="BL182" s="14" t="s">
        <v>2052</v>
      </c>
      <c r="BM182" s="193" t="s">
        <v>544</v>
      </c>
    </row>
    <row r="183" spans="1:65" s="2" customFormat="1" ht="11.25">
      <c r="A183" s="31"/>
      <c r="B183" s="32"/>
      <c r="C183" s="33"/>
      <c r="D183" s="195" t="s">
        <v>157</v>
      </c>
      <c r="E183" s="33"/>
      <c r="F183" s="196" t="s">
        <v>2109</v>
      </c>
      <c r="G183" s="33"/>
      <c r="H183" s="33"/>
      <c r="I183" s="197"/>
      <c r="J183" s="33"/>
      <c r="K183" s="33"/>
      <c r="L183" s="36"/>
      <c r="M183" s="198"/>
      <c r="N183" s="199"/>
      <c r="O183" s="68"/>
      <c r="P183" s="68"/>
      <c r="Q183" s="68"/>
      <c r="R183" s="68"/>
      <c r="S183" s="68"/>
      <c r="T183" s="69"/>
      <c r="U183" s="31"/>
      <c r="V183" s="31"/>
      <c r="W183" s="31"/>
      <c r="X183" s="31"/>
      <c r="Y183" s="31"/>
      <c r="Z183" s="31"/>
      <c r="AA183" s="31"/>
      <c r="AB183" s="31"/>
      <c r="AC183" s="31"/>
      <c r="AD183" s="31"/>
      <c r="AE183" s="31"/>
      <c r="AT183" s="14" t="s">
        <v>157</v>
      </c>
      <c r="AU183" s="14" t="s">
        <v>80</v>
      </c>
    </row>
    <row r="184" spans="1:65" s="2" customFormat="1" ht="24.2" customHeight="1">
      <c r="A184" s="31"/>
      <c r="B184" s="32"/>
      <c r="C184" s="181" t="s">
        <v>290</v>
      </c>
      <c r="D184" s="181" t="s">
        <v>150</v>
      </c>
      <c r="E184" s="182" t="s">
        <v>2110</v>
      </c>
      <c r="F184" s="183" t="s">
        <v>2111</v>
      </c>
      <c r="G184" s="184" t="s">
        <v>197</v>
      </c>
      <c r="H184" s="185">
        <v>1</v>
      </c>
      <c r="I184" s="186"/>
      <c r="J184" s="187">
        <f>ROUND(I184*H184,2)</f>
        <v>0</v>
      </c>
      <c r="K184" s="183" t="s">
        <v>154</v>
      </c>
      <c r="L184" s="188"/>
      <c r="M184" s="189" t="s">
        <v>1</v>
      </c>
      <c r="N184" s="190" t="s">
        <v>38</v>
      </c>
      <c r="O184" s="68"/>
      <c r="P184" s="191">
        <f>O184*H184</f>
        <v>0</v>
      </c>
      <c r="Q184" s="191">
        <v>0</v>
      </c>
      <c r="R184" s="191">
        <f>Q184*H184</f>
        <v>0</v>
      </c>
      <c r="S184" s="191">
        <v>0</v>
      </c>
      <c r="T184" s="192">
        <f>S184*H184</f>
        <v>0</v>
      </c>
      <c r="U184" s="31"/>
      <c r="V184" s="31"/>
      <c r="W184" s="31"/>
      <c r="X184" s="31"/>
      <c r="Y184" s="31"/>
      <c r="Z184" s="31"/>
      <c r="AA184" s="31"/>
      <c r="AB184" s="31"/>
      <c r="AC184" s="31"/>
      <c r="AD184" s="31"/>
      <c r="AE184" s="31"/>
      <c r="AR184" s="193" t="s">
        <v>2052</v>
      </c>
      <c r="AT184" s="193" t="s">
        <v>150</v>
      </c>
      <c r="AU184" s="193" t="s">
        <v>80</v>
      </c>
      <c r="AY184" s="14" t="s">
        <v>149</v>
      </c>
      <c r="BE184" s="194">
        <f>IF(N184="základní",J184,0)</f>
        <v>0</v>
      </c>
      <c r="BF184" s="194">
        <f>IF(N184="snížená",J184,0)</f>
        <v>0</v>
      </c>
      <c r="BG184" s="194">
        <f>IF(N184="zákl. přenesená",J184,0)</f>
        <v>0</v>
      </c>
      <c r="BH184" s="194">
        <f>IF(N184="sníž. přenesená",J184,0)</f>
        <v>0</v>
      </c>
      <c r="BI184" s="194">
        <f>IF(N184="nulová",J184,0)</f>
        <v>0</v>
      </c>
      <c r="BJ184" s="14" t="s">
        <v>80</v>
      </c>
      <c r="BK184" s="194">
        <f>ROUND(I184*H184,2)</f>
        <v>0</v>
      </c>
      <c r="BL184" s="14" t="s">
        <v>2052</v>
      </c>
      <c r="BM184" s="193" t="s">
        <v>554</v>
      </c>
    </row>
    <row r="185" spans="1:65" s="2" customFormat="1" ht="19.5">
      <c r="A185" s="31"/>
      <c r="B185" s="32"/>
      <c r="C185" s="33"/>
      <c r="D185" s="195" t="s">
        <v>157</v>
      </c>
      <c r="E185" s="33"/>
      <c r="F185" s="196" t="s">
        <v>2111</v>
      </c>
      <c r="G185" s="33"/>
      <c r="H185" s="33"/>
      <c r="I185" s="197"/>
      <c r="J185" s="33"/>
      <c r="K185" s="33"/>
      <c r="L185" s="36"/>
      <c r="M185" s="198"/>
      <c r="N185" s="199"/>
      <c r="O185" s="68"/>
      <c r="P185" s="68"/>
      <c r="Q185" s="68"/>
      <c r="R185" s="68"/>
      <c r="S185" s="68"/>
      <c r="T185" s="69"/>
      <c r="U185" s="31"/>
      <c r="V185" s="31"/>
      <c r="W185" s="31"/>
      <c r="X185" s="31"/>
      <c r="Y185" s="31"/>
      <c r="Z185" s="31"/>
      <c r="AA185" s="31"/>
      <c r="AB185" s="31"/>
      <c r="AC185" s="31"/>
      <c r="AD185" s="31"/>
      <c r="AE185" s="31"/>
      <c r="AT185" s="14" t="s">
        <v>157</v>
      </c>
      <c r="AU185" s="14" t="s">
        <v>80</v>
      </c>
    </row>
    <row r="186" spans="1:65" s="2" customFormat="1" ht="24.2" customHeight="1">
      <c r="A186" s="31"/>
      <c r="B186" s="32"/>
      <c r="C186" s="200" t="s">
        <v>295</v>
      </c>
      <c r="D186" s="200" t="s">
        <v>185</v>
      </c>
      <c r="E186" s="201" t="s">
        <v>2112</v>
      </c>
      <c r="F186" s="202" t="s">
        <v>2113</v>
      </c>
      <c r="G186" s="203" t="s">
        <v>197</v>
      </c>
      <c r="H186" s="204">
        <v>11</v>
      </c>
      <c r="I186" s="205"/>
      <c r="J186" s="206">
        <f>ROUND(I186*H186,2)</f>
        <v>0</v>
      </c>
      <c r="K186" s="202" t="s">
        <v>154</v>
      </c>
      <c r="L186" s="36"/>
      <c r="M186" s="207" t="s">
        <v>1</v>
      </c>
      <c r="N186" s="208" t="s">
        <v>38</v>
      </c>
      <c r="O186" s="68"/>
      <c r="P186" s="191">
        <f>O186*H186</f>
        <v>0</v>
      </c>
      <c r="Q186" s="191">
        <v>0</v>
      </c>
      <c r="R186" s="191">
        <f>Q186*H186</f>
        <v>0</v>
      </c>
      <c r="S186" s="191">
        <v>0</v>
      </c>
      <c r="T186" s="192">
        <f>S186*H186</f>
        <v>0</v>
      </c>
      <c r="U186" s="31"/>
      <c r="V186" s="31"/>
      <c r="W186" s="31"/>
      <c r="X186" s="31"/>
      <c r="Y186" s="31"/>
      <c r="Z186" s="31"/>
      <c r="AA186" s="31"/>
      <c r="AB186" s="31"/>
      <c r="AC186" s="31"/>
      <c r="AD186" s="31"/>
      <c r="AE186" s="31"/>
      <c r="AR186" s="193" t="s">
        <v>2052</v>
      </c>
      <c r="AT186" s="193" t="s">
        <v>185</v>
      </c>
      <c r="AU186" s="193" t="s">
        <v>80</v>
      </c>
      <c r="AY186" s="14" t="s">
        <v>149</v>
      </c>
      <c r="BE186" s="194">
        <f>IF(N186="základní",J186,0)</f>
        <v>0</v>
      </c>
      <c r="BF186" s="194">
        <f>IF(N186="snížená",J186,0)</f>
        <v>0</v>
      </c>
      <c r="BG186" s="194">
        <f>IF(N186="zákl. přenesená",J186,0)</f>
        <v>0</v>
      </c>
      <c r="BH186" s="194">
        <f>IF(N186="sníž. přenesená",J186,0)</f>
        <v>0</v>
      </c>
      <c r="BI186" s="194">
        <f>IF(N186="nulová",J186,0)</f>
        <v>0</v>
      </c>
      <c r="BJ186" s="14" t="s">
        <v>80</v>
      </c>
      <c r="BK186" s="194">
        <f>ROUND(I186*H186,2)</f>
        <v>0</v>
      </c>
      <c r="BL186" s="14" t="s">
        <v>2052</v>
      </c>
      <c r="BM186" s="193" t="s">
        <v>563</v>
      </c>
    </row>
    <row r="187" spans="1:65" s="2" customFormat="1" ht="11.25">
      <c r="A187" s="31"/>
      <c r="B187" s="32"/>
      <c r="C187" s="33"/>
      <c r="D187" s="195" t="s">
        <v>157</v>
      </c>
      <c r="E187" s="33"/>
      <c r="F187" s="196" t="s">
        <v>2113</v>
      </c>
      <c r="G187" s="33"/>
      <c r="H187" s="33"/>
      <c r="I187" s="197"/>
      <c r="J187" s="33"/>
      <c r="K187" s="33"/>
      <c r="L187" s="36"/>
      <c r="M187" s="198"/>
      <c r="N187" s="199"/>
      <c r="O187" s="68"/>
      <c r="P187" s="68"/>
      <c r="Q187" s="68"/>
      <c r="R187" s="68"/>
      <c r="S187" s="68"/>
      <c r="T187" s="69"/>
      <c r="U187" s="31"/>
      <c r="V187" s="31"/>
      <c r="W187" s="31"/>
      <c r="X187" s="31"/>
      <c r="Y187" s="31"/>
      <c r="Z187" s="31"/>
      <c r="AA187" s="31"/>
      <c r="AB187" s="31"/>
      <c r="AC187" s="31"/>
      <c r="AD187" s="31"/>
      <c r="AE187" s="31"/>
      <c r="AT187" s="14" t="s">
        <v>157</v>
      </c>
      <c r="AU187" s="14" t="s">
        <v>80</v>
      </c>
    </row>
    <row r="188" spans="1:65" s="2" customFormat="1" ht="37.9" customHeight="1">
      <c r="A188" s="31"/>
      <c r="B188" s="32"/>
      <c r="C188" s="181" t="s">
        <v>299</v>
      </c>
      <c r="D188" s="181" t="s">
        <v>150</v>
      </c>
      <c r="E188" s="182" t="s">
        <v>2114</v>
      </c>
      <c r="F188" s="183" t="s">
        <v>2115</v>
      </c>
      <c r="G188" s="184" t="s">
        <v>197</v>
      </c>
      <c r="H188" s="185">
        <v>1</v>
      </c>
      <c r="I188" s="186"/>
      <c r="J188" s="187">
        <f>ROUND(I188*H188,2)</f>
        <v>0</v>
      </c>
      <c r="K188" s="183" t="s">
        <v>154</v>
      </c>
      <c r="L188" s="188"/>
      <c r="M188" s="189" t="s">
        <v>1</v>
      </c>
      <c r="N188" s="190" t="s">
        <v>38</v>
      </c>
      <c r="O188" s="68"/>
      <c r="P188" s="191">
        <f>O188*H188</f>
        <v>0</v>
      </c>
      <c r="Q188" s="191">
        <v>0</v>
      </c>
      <c r="R188" s="191">
        <f>Q188*H188</f>
        <v>0</v>
      </c>
      <c r="S188" s="191">
        <v>0</v>
      </c>
      <c r="T188" s="192">
        <f>S188*H188</f>
        <v>0</v>
      </c>
      <c r="U188" s="31"/>
      <c r="V188" s="31"/>
      <c r="W188" s="31"/>
      <c r="X188" s="31"/>
      <c r="Y188" s="31"/>
      <c r="Z188" s="31"/>
      <c r="AA188" s="31"/>
      <c r="AB188" s="31"/>
      <c r="AC188" s="31"/>
      <c r="AD188" s="31"/>
      <c r="AE188" s="31"/>
      <c r="AR188" s="193" t="s">
        <v>2052</v>
      </c>
      <c r="AT188" s="193" t="s">
        <v>150</v>
      </c>
      <c r="AU188" s="193" t="s">
        <v>80</v>
      </c>
      <c r="AY188" s="14" t="s">
        <v>149</v>
      </c>
      <c r="BE188" s="194">
        <f>IF(N188="základní",J188,0)</f>
        <v>0</v>
      </c>
      <c r="BF188" s="194">
        <f>IF(N188="snížená",J188,0)</f>
        <v>0</v>
      </c>
      <c r="BG188" s="194">
        <f>IF(N188="zákl. přenesená",J188,0)</f>
        <v>0</v>
      </c>
      <c r="BH188" s="194">
        <f>IF(N188="sníž. přenesená",J188,0)</f>
        <v>0</v>
      </c>
      <c r="BI188" s="194">
        <f>IF(N188="nulová",J188,0)</f>
        <v>0</v>
      </c>
      <c r="BJ188" s="14" t="s">
        <v>80</v>
      </c>
      <c r="BK188" s="194">
        <f>ROUND(I188*H188,2)</f>
        <v>0</v>
      </c>
      <c r="BL188" s="14" t="s">
        <v>2052</v>
      </c>
      <c r="BM188" s="193" t="s">
        <v>571</v>
      </c>
    </row>
    <row r="189" spans="1:65" s="2" customFormat="1" ht="19.5">
      <c r="A189" s="31"/>
      <c r="B189" s="32"/>
      <c r="C189" s="33"/>
      <c r="D189" s="195" t="s">
        <v>157</v>
      </c>
      <c r="E189" s="33"/>
      <c r="F189" s="196" t="s">
        <v>2115</v>
      </c>
      <c r="G189" s="33"/>
      <c r="H189" s="33"/>
      <c r="I189" s="197"/>
      <c r="J189" s="33"/>
      <c r="K189" s="33"/>
      <c r="L189" s="36"/>
      <c r="M189" s="198"/>
      <c r="N189" s="199"/>
      <c r="O189" s="68"/>
      <c r="P189" s="68"/>
      <c r="Q189" s="68"/>
      <c r="R189" s="68"/>
      <c r="S189" s="68"/>
      <c r="T189" s="69"/>
      <c r="U189" s="31"/>
      <c r="V189" s="31"/>
      <c r="W189" s="31"/>
      <c r="X189" s="31"/>
      <c r="Y189" s="31"/>
      <c r="Z189" s="31"/>
      <c r="AA189" s="31"/>
      <c r="AB189" s="31"/>
      <c r="AC189" s="31"/>
      <c r="AD189" s="31"/>
      <c r="AE189" s="31"/>
      <c r="AT189" s="14" t="s">
        <v>157</v>
      </c>
      <c r="AU189" s="14" t="s">
        <v>80</v>
      </c>
    </row>
    <row r="190" spans="1:65" s="2" customFormat="1" ht="37.9" customHeight="1">
      <c r="A190" s="31"/>
      <c r="B190" s="32"/>
      <c r="C190" s="181" t="s">
        <v>871</v>
      </c>
      <c r="D190" s="181" t="s">
        <v>150</v>
      </c>
      <c r="E190" s="182" t="s">
        <v>2116</v>
      </c>
      <c r="F190" s="183" t="s">
        <v>2117</v>
      </c>
      <c r="G190" s="184" t="s">
        <v>197</v>
      </c>
      <c r="H190" s="185">
        <v>4</v>
      </c>
      <c r="I190" s="186"/>
      <c r="J190" s="187">
        <f>ROUND(I190*H190,2)</f>
        <v>0</v>
      </c>
      <c r="K190" s="183" t="s">
        <v>154</v>
      </c>
      <c r="L190" s="188"/>
      <c r="M190" s="189" t="s">
        <v>1</v>
      </c>
      <c r="N190" s="190" t="s">
        <v>38</v>
      </c>
      <c r="O190" s="68"/>
      <c r="P190" s="191">
        <f>O190*H190</f>
        <v>0</v>
      </c>
      <c r="Q190" s="191">
        <v>0</v>
      </c>
      <c r="R190" s="191">
        <f>Q190*H190</f>
        <v>0</v>
      </c>
      <c r="S190" s="191">
        <v>0</v>
      </c>
      <c r="T190" s="192">
        <f>S190*H190</f>
        <v>0</v>
      </c>
      <c r="U190" s="31"/>
      <c r="V190" s="31"/>
      <c r="W190" s="31"/>
      <c r="X190" s="31"/>
      <c r="Y190" s="31"/>
      <c r="Z190" s="31"/>
      <c r="AA190" s="31"/>
      <c r="AB190" s="31"/>
      <c r="AC190" s="31"/>
      <c r="AD190" s="31"/>
      <c r="AE190" s="31"/>
      <c r="AR190" s="193" t="s">
        <v>2052</v>
      </c>
      <c r="AT190" s="193" t="s">
        <v>150</v>
      </c>
      <c r="AU190" s="193" t="s">
        <v>80</v>
      </c>
      <c r="AY190" s="14" t="s">
        <v>149</v>
      </c>
      <c r="BE190" s="194">
        <f>IF(N190="základní",J190,0)</f>
        <v>0</v>
      </c>
      <c r="BF190" s="194">
        <f>IF(N190="snížená",J190,0)</f>
        <v>0</v>
      </c>
      <c r="BG190" s="194">
        <f>IF(N190="zákl. přenesená",J190,0)</f>
        <v>0</v>
      </c>
      <c r="BH190" s="194">
        <f>IF(N190="sníž. přenesená",J190,0)</f>
        <v>0</v>
      </c>
      <c r="BI190" s="194">
        <f>IF(N190="nulová",J190,0)</f>
        <v>0</v>
      </c>
      <c r="BJ190" s="14" t="s">
        <v>80</v>
      </c>
      <c r="BK190" s="194">
        <f>ROUND(I190*H190,2)</f>
        <v>0</v>
      </c>
      <c r="BL190" s="14" t="s">
        <v>2052</v>
      </c>
      <c r="BM190" s="193" t="s">
        <v>579</v>
      </c>
    </row>
    <row r="191" spans="1:65" s="2" customFormat="1" ht="19.5">
      <c r="A191" s="31"/>
      <c r="B191" s="32"/>
      <c r="C191" s="33"/>
      <c r="D191" s="195" t="s">
        <v>157</v>
      </c>
      <c r="E191" s="33"/>
      <c r="F191" s="196" t="s">
        <v>2117</v>
      </c>
      <c r="G191" s="33"/>
      <c r="H191" s="33"/>
      <c r="I191" s="197"/>
      <c r="J191" s="33"/>
      <c r="K191" s="33"/>
      <c r="L191" s="36"/>
      <c r="M191" s="198"/>
      <c r="N191" s="199"/>
      <c r="O191" s="68"/>
      <c r="P191" s="68"/>
      <c r="Q191" s="68"/>
      <c r="R191" s="68"/>
      <c r="S191" s="68"/>
      <c r="T191" s="69"/>
      <c r="U191" s="31"/>
      <c r="V191" s="31"/>
      <c r="W191" s="31"/>
      <c r="X191" s="31"/>
      <c r="Y191" s="31"/>
      <c r="Z191" s="31"/>
      <c r="AA191" s="31"/>
      <c r="AB191" s="31"/>
      <c r="AC191" s="31"/>
      <c r="AD191" s="31"/>
      <c r="AE191" s="31"/>
      <c r="AT191" s="14" t="s">
        <v>157</v>
      </c>
      <c r="AU191" s="14" t="s">
        <v>80</v>
      </c>
    </row>
    <row r="192" spans="1:65" s="2" customFormat="1" ht="37.9" customHeight="1">
      <c r="A192" s="31"/>
      <c r="B192" s="32"/>
      <c r="C192" s="181" t="s">
        <v>303</v>
      </c>
      <c r="D192" s="181" t="s">
        <v>150</v>
      </c>
      <c r="E192" s="182" t="s">
        <v>2118</v>
      </c>
      <c r="F192" s="183" t="s">
        <v>2119</v>
      </c>
      <c r="G192" s="184" t="s">
        <v>197</v>
      </c>
      <c r="H192" s="185">
        <v>3</v>
      </c>
      <c r="I192" s="186"/>
      <c r="J192" s="187">
        <f>ROUND(I192*H192,2)</f>
        <v>0</v>
      </c>
      <c r="K192" s="183" t="s">
        <v>154</v>
      </c>
      <c r="L192" s="188"/>
      <c r="M192" s="189" t="s">
        <v>1</v>
      </c>
      <c r="N192" s="190" t="s">
        <v>38</v>
      </c>
      <c r="O192" s="68"/>
      <c r="P192" s="191">
        <f>O192*H192</f>
        <v>0</v>
      </c>
      <c r="Q192" s="191">
        <v>0</v>
      </c>
      <c r="R192" s="191">
        <f>Q192*H192</f>
        <v>0</v>
      </c>
      <c r="S192" s="191">
        <v>0</v>
      </c>
      <c r="T192" s="192">
        <f>S192*H192</f>
        <v>0</v>
      </c>
      <c r="U192" s="31"/>
      <c r="V192" s="31"/>
      <c r="W192" s="31"/>
      <c r="X192" s="31"/>
      <c r="Y192" s="31"/>
      <c r="Z192" s="31"/>
      <c r="AA192" s="31"/>
      <c r="AB192" s="31"/>
      <c r="AC192" s="31"/>
      <c r="AD192" s="31"/>
      <c r="AE192" s="31"/>
      <c r="AR192" s="193" t="s">
        <v>2052</v>
      </c>
      <c r="AT192" s="193" t="s">
        <v>150</v>
      </c>
      <c r="AU192" s="193" t="s">
        <v>80</v>
      </c>
      <c r="AY192" s="14" t="s">
        <v>149</v>
      </c>
      <c r="BE192" s="194">
        <f>IF(N192="základní",J192,0)</f>
        <v>0</v>
      </c>
      <c r="BF192" s="194">
        <f>IF(N192="snížená",J192,0)</f>
        <v>0</v>
      </c>
      <c r="BG192" s="194">
        <f>IF(N192="zákl. přenesená",J192,0)</f>
        <v>0</v>
      </c>
      <c r="BH192" s="194">
        <f>IF(N192="sníž. přenesená",J192,0)</f>
        <v>0</v>
      </c>
      <c r="BI192" s="194">
        <f>IF(N192="nulová",J192,0)</f>
        <v>0</v>
      </c>
      <c r="BJ192" s="14" t="s">
        <v>80</v>
      </c>
      <c r="BK192" s="194">
        <f>ROUND(I192*H192,2)</f>
        <v>0</v>
      </c>
      <c r="BL192" s="14" t="s">
        <v>2052</v>
      </c>
      <c r="BM192" s="193" t="s">
        <v>202</v>
      </c>
    </row>
    <row r="193" spans="1:65" s="2" customFormat="1" ht="19.5">
      <c r="A193" s="31"/>
      <c r="B193" s="32"/>
      <c r="C193" s="33"/>
      <c r="D193" s="195" t="s">
        <v>157</v>
      </c>
      <c r="E193" s="33"/>
      <c r="F193" s="196" t="s">
        <v>2119</v>
      </c>
      <c r="G193" s="33"/>
      <c r="H193" s="33"/>
      <c r="I193" s="197"/>
      <c r="J193" s="33"/>
      <c r="K193" s="33"/>
      <c r="L193" s="36"/>
      <c r="M193" s="198"/>
      <c r="N193" s="199"/>
      <c r="O193" s="68"/>
      <c r="P193" s="68"/>
      <c r="Q193" s="68"/>
      <c r="R193" s="68"/>
      <c r="S193" s="68"/>
      <c r="T193" s="69"/>
      <c r="U193" s="31"/>
      <c r="V193" s="31"/>
      <c r="W193" s="31"/>
      <c r="X193" s="31"/>
      <c r="Y193" s="31"/>
      <c r="Z193" s="31"/>
      <c r="AA193" s="31"/>
      <c r="AB193" s="31"/>
      <c r="AC193" s="31"/>
      <c r="AD193" s="31"/>
      <c r="AE193" s="31"/>
      <c r="AT193" s="14" t="s">
        <v>157</v>
      </c>
      <c r="AU193" s="14" t="s">
        <v>80</v>
      </c>
    </row>
    <row r="194" spans="1:65" s="2" customFormat="1" ht="37.9" customHeight="1">
      <c r="A194" s="31"/>
      <c r="B194" s="32"/>
      <c r="C194" s="181" t="s">
        <v>307</v>
      </c>
      <c r="D194" s="181" t="s">
        <v>150</v>
      </c>
      <c r="E194" s="182" t="s">
        <v>2120</v>
      </c>
      <c r="F194" s="183" t="s">
        <v>2121</v>
      </c>
      <c r="G194" s="184" t="s">
        <v>197</v>
      </c>
      <c r="H194" s="185">
        <v>1</v>
      </c>
      <c r="I194" s="186"/>
      <c r="J194" s="187">
        <f>ROUND(I194*H194,2)</f>
        <v>0</v>
      </c>
      <c r="K194" s="183" t="s">
        <v>154</v>
      </c>
      <c r="L194" s="188"/>
      <c r="M194" s="189" t="s">
        <v>1</v>
      </c>
      <c r="N194" s="190" t="s">
        <v>38</v>
      </c>
      <c r="O194" s="68"/>
      <c r="P194" s="191">
        <f>O194*H194</f>
        <v>0</v>
      </c>
      <c r="Q194" s="191">
        <v>0</v>
      </c>
      <c r="R194" s="191">
        <f>Q194*H194</f>
        <v>0</v>
      </c>
      <c r="S194" s="191">
        <v>0</v>
      </c>
      <c r="T194" s="192">
        <f>S194*H194</f>
        <v>0</v>
      </c>
      <c r="U194" s="31"/>
      <c r="V194" s="31"/>
      <c r="W194" s="31"/>
      <c r="X194" s="31"/>
      <c r="Y194" s="31"/>
      <c r="Z194" s="31"/>
      <c r="AA194" s="31"/>
      <c r="AB194" s="31"/>
      <c r="AC194" s="31"/>
      <c r="AD194" s="31"/>
      <c r="AE194" s="31"/>
      <c r="AR194" s="193" t="s">
        <v>2052</v>
      </c>
      <c r="AT194" s="193" t="s">
        <v>150</v>
      </c>
      <c r="AU194" s="193" t="s">
        <v>80</v>
      </c>
      <c r="AY194" s="14" t="s">
        <v>149</v>
      </c>
      <c r="BE194" s="194">
        <f>IF(N194="základní",J194,0)</f>
        <v>0</v>
      </c>
      <c r="BF194" s="194">
        <f>IF(N194="snížená",J194,0)</f>
        <v>0</v>
      </c>
      <c r="BG194" s="194">
        <f>IF(N194="zákl. přenesená",J194,0)</f>
        <v>0</v>
      </c>
      <c r="BH194" s="194">
        <f>IF(N194="sníž. přenesená",J194,0)</f>
        <v>0</v>
      </c>
      <c r="BI194" s="194">
        <f>IF(N194="nulová",J194,0)</f>
        <v>0</v>
      </c>
      <c r="BJ194" s="14" t="s">
        <v>80</v>
      </c>
      <c r="BK194" s="194">
        <f>ROUND(I194*H194,2)</f>
        <v>0</v>
      </c>
      <c r="BL194" s="14" t="s">
        <v>2052</v>
      </c>
      <c r="BM194" s="193" t="s">
        <v>595</v>
      </c>
    </row>
    <row r="195" spans="1:65" s="2" customFormat="1" ht="19.5">
      <c r="A195" s="31"/>
      <c r="B195" s="32"/>
      <c r="C195" s="33"/>
      <c r="D195" s="195" t="s">
        <v>157</v>
      </c>
      <c r="E195" s="33"/>
      <c r="F195" s="196" t="s">
        <v>2121</v>
      </c>
      <c r="G195" s="33"/>
      <c r="H195" s="33"/>
      <c r="I195" s="197"/>
      <c r="J195" s="33"/>
      <c r="K195" s="33"/>
      <c r="L195" s="36"/>
      <c r="M195" s="198"/>
      <c r="N195" s="199"/>
      <c r="O195" s="68"/>
      <c r="P195" s="68"/>
      <c r="Q195" s="68"/>
      <c r="R195" s="68"/>
      <c r="S195" s="68"/>
      <c r="T195" s="69"/>
      <c r="U195" s="31"/>
      <c r="V195" s="31"/>
      <c r="W195" s="31"/>
      <c r="X195" s="31"/>
      <c r="Y195" s="31"/>
      <c r="Z195" s="31"/>
      <c r="AA195" s="31"/>
      <c r="AB195" s="31"/>
      <c r="AC195" s="31"/>
      <c r="AD195" s="31"/>
      <c r="AE195" s="31"/>
      <c r="AT195" s="14" t="s">
        <v>157</v>
      </c>
      <c r="AU195" s="14" t="s">
        <v>80</v>
      </c>
    </row>
    <row r="196" spans="1:65" s="2" customFormat="1" ht="37.9" customHeight="1">
      <c r="A196" s="31"/>
      <c r="B196" s="32"/>
      <c r="C196" s="181" t="s">
        <v>311</v>
      </c>
      <c r="D196" s="181" t="s">
        <v>150</v>
      </c>
      <c r="E196" s="182" t="s">
        <v>2122</v>
      </c>
      <c r="F196" s="183" t="s">
        <v>2123</v>
      </c>
      <c r="G196" s="184" t="s">
        <v>197</v>
      </c>
      <c r="H196" s="185">
        <v>1</v>
      </c>
      <c r="I196" s="186"/>
      <c r="J196" s="187">
        <f>ROUND(I196*H196,2)</f>
        <v>0</v>
      </c>
      <c r="K196" s="183" t="s">
        <v>154</v>
      </c>
      <c r="L196" s="188"/>
      <c r="M196" s="189" t="s">
        <v>1</v>
      </c>
      <c r="N196" s="190" t="s">
        <v>38</v>
      </c>
      <c r="O196" s="68"/>
      <c r="P196" s="191">
        <f>O196*H196</f>
        <v>0</v>
      </c>
      <c r="Q196" s="191">
        <v>0</v>
      </c>
      <c r="R196" s="191">
        <f>Q196*H196</f>
        <v>0</v>
      </c>
      <c r="S196" s="191">
        <v>0</v>
      </c>
      <c r="T196" s="192">
        <f>S196*H196</f>
        <v>0</v>
      </c>
      <c r="U196" s="31"/>
      <c r="V196" s="31"/>
      <c r="W196" s="31"/>
      <c r="X196" s="31"/>
      <c r="Y196" s="31"/>
      <c r="Z196" s="31"/>
      <c r="AA196" s="31"/>
      <c r="AB196" s="31"/>
      <c r="AC196" s="31"/>
      <c r="AD196" s="31"/>
      <c r="AE196" s="31"/>
      <c r="AR196" s="193" t="s">
        <v>2052</v>
      </c>
      <c r="AT196" s="193" t="s">
        <v>150</v>
      </c>
      <c r="AU196" s="193" t="s">
        <v>80</v>
      </c>
      <c r="AY196" s="14" t="s">
        <v>149</v>
      </c>
      <c r="BE196" s="194">
        <f>IF(N196="základní",J196,0)</f>
        <v>0</v>
      </c>
      <c r="BF196" s="194">
        <f>IF(N196="snížená",J196,0)</f>
        <v>0</v>
      </c>
      <c r="BG196" s="194">
        <f>IF(N196="zákl. přenesená",J196,0)</f>
        <v>0</v>
      </c>
      <c r="BH196" s="194">
        <f>IF(N196="sníž. přenesená",J196,0)</f>
        <v>0</v>
      </c>
      <c r="BI196" s="194">
        <f>IF(N196="nulová",J196,0)</f>
        <v>0</v>
      </c>
      <c r="BJ196" s="14" t="s">
        <v>80</v>
      </c>
      <c r="BK196" s="194">
        <f>ROUND(I196*H196,2)</f>
        <v>0</v>
      </c>
      <c r="BL196" s="14" t="s">
        <v>2052</v>
      </c>
      <c r="BM196" s="193" t="s">
        <v>603</v>
      </c>
    </row>
    <row r="197" spans="1:65" s="2" customFormat="1" ht="19.5">
      <c r="A197" s="31"/>
      <c r="B197" s="32"/>
      <c r="C197" s="33"/>
      <c r="D197" s="195" t="s">
        <v>157</v>
      </c>
      <c r="E197" s="33"/>
      <c r="F197" s="196" t="s">
        <v>2123</v>
      </c>
      <c r="G197" s="33"/>
      <c r="H197" s="33"/>
      <c r="I197" s="197"/>
      <c r="J197" s="33"/>
      <c r="K197" s="33"/>
      <c r="L197" s="36"/>
      <c r="M197" s="198"/>
      <c r="N197" s="199"/>
      <c r="O197" s="68"/>
      <c r="P197" s="68"/>
      <c r="Q197" s="68"/>
      <c r="R197" s="68"/>
      <c r="S197" s="68"/>
      <c r="T197" s="69"/>
      <c r="U197" s="31"/>
      <c r="V197" s="31"/>
      <c r="W197" s="31"/>
      <c r="X197" s="31"/>
      <c r="Y197" s="31"/>
      <c r="Z197" s="31"/>
      <c r="AA197" s="31"/>
      <c r="AB197" s="31"/>
      <c r="AC197" s="31"/>
      <c r="AD197" s="31"/>
      <c r="AE197" s="31"/>
      <c r="AT197" s="14" t="s">
        <v>157</v>
      </c>
      <c r="AU197" s="14" t="s">
        <v>80</v>
      </c>
    </row>
    <row r="198" spans="1:65" s="2" customFormat="1" ht="37.9" customHeight="1">
      <c r="A198" s="31"/>
      <c r="B198" s="32"/>
      <c r="C198" s="181" t="s">
        <v>316</v>
      </c>
      <c r="D198" s="181" t="s">
        <v>150</v>
      </c>
      <c r="E198" s="182" t="s">
        <v>2124</v>
      </c>
      <c r="F198" s="183" t="s">
        <v>2125</v>
      </c>
      <c r="G198" s="184" t="s">
        <v>197</v>
      </c>
      <c r="H198" s="185">
        <v>1</v>
      </c>
      <c r="I198" s="186"/>
      <c r="J198" s="187">
        <f>ROUND(I198*H198,2)</f>
        <v>0</v>
      </c>
      <c r="K198" s="183" t="s">
        <v>154</v>
      </c>
      <c r="L198" s="188"/>
      <c r="M198" s="189" t="s">
        <v>1</v>
      </c>
      <c r="N198" s="190" t="s">
        <v>38</v>
      </c>
      <c r="O198" s="68"/>
      <c r="P198" s="191">
        <f>O198*H198</f>
        <v>0</v>
      </c>
      <c r="Q198" s="191">
        <v>0</v>
      </c>
      <c r="R198" s="191">
        <f>Q198*H198</f>
        <v>0</v>
      </c>
      <c r="S198" s="191">
        <v>0</v>
      </c>
      <c r="T198" s="192">
        <f>S198*H198</f>
        <v>0</v>
      </c>
      <c r="U198" s="31"/>
      <c r="V198" s="31"/>
      <c r="W198" s="31"/>
      <c r="X198" s="31"/>
      <c r="Y198" s="31"/>
      <c r="Z198" s="31"/>
      <c r="AA198" s="31"/>
      <c r="AB198" s="31"/>
      <c r="AC198" s="31"/>
      <c r="AD198" s="31"/>
      <c r="AE198" s="31"/>
      <c r="AR198" s="193" t="s">
        <v>2052</v>
      </c>
      <c r="AT198" s="193" t="s">
        <v>150</v>
      </c>
      <c r="AU198" s="193" t="s">
        <v>80</v>
      </c>
      <c r="AY198" s="14" t="s">
        <v>149</v>
      </c>
      <c r="BE198" s="194">
        <f>IF(N198="základní",J198,0)</f>
        <v>0</v>
      </c>
      <c r="BF198" s="194">
        <f>IF(N198="snížená",J198,0)</f>
        <v>0</v>
      </c>
      <c r="BG198" s="194">
        <f>IF(N198="zákl. přenesená",J198,0)</f>
        <v>0</v>
      </c>
      <c r="BH198" s="194">
        <f>IF(N198="sníž. přenesená",J198,0)</f>
        <v>0</v>
      </c>
      <c r="BI198" s="194">
        <f>IF(N198="nulová",J198,0)</f>
        <v>0</v>
      </c>
      <c r="BJ198" s="14" t="s">
        <v>80</v>
      </c>
      <c r="BK198" s="194">
        <f>ROUND(I198*H198,2)</f>
        <v>0</v>
      </c>
      <c r="BL198" s="14" t="s">
        <v>2052</v>
      </c>
      <c r="BM198" s="193" t="s">
        <v>613</v>
      </c>
    </row>
    <row r="199" spans="1:65" s="2" customFormat="1" ht="19.5">
      <c r="A199" s="31"/>
      <c r="B199" s="32"/>
      <c r="C199" s="33"/>
      <c r="D199" s="195" t="s">
        <v>157</v>
      </c>
      <c r="E199" s="33"/>
      <c r="F199" s="196" t="s">
        <v>2125</v>
      </c>
      <c r="G199" s="33"/>
      <c r="H199" s="33"/>
      <c r="I199" s="197"/>
      <c r="J199" s="33"/>
      <c r="K199" s="33"/>
      <c r="L199" s="36"/>
      <c r="M199" s="198"/>
      <c r="N199" s="199"/>
      <c r="O199" s="68"/>
      <c r="P199" s="68"/>
      <c r="Q199" s="68"/>
      <c r="R199" s="68"/>
      <c r="S199" s="68"/>
      <c r="T199" s="69"/>
      <c r="U199" s="31"/>
      <c r="V199" s="31"/>
      <c r="W199" s="31"/>
      <c r="X199" s="31"/>
      <c r="Y199" s="31"/>
      <c r="Z199" s="31"/>
      <c r="AA199" s="31"/>
      <c r="AB199" s="31"/>
      <c r="AC199" s="31"/>
      <c r="AD199" s="31"/>
      <c r="AE199" s="31"/>
      <c r="AT199" s="14" t="s">
        <v>157</v>
      </c>
      <c r="AU199" s="14" t="s">
        <v>80</v>
      </c>
    </row>
    <row r="200" spans="1:65" s="2" customFormat="1" ht="24.2" customHeight="1">
      <c r="A200" s="31"/>
      <c r="B200" s="32"/>
      <c r="C200" s="200" t="s">
        <v>320</v>
      </c>
      <c r="D200" s="200" t="s">
        <v>185</v>
      </c>
      <c r="E200" s="201" t="s">
        <v>2126</v>
      </c>
      <c r="F200" s="202" t="s">
        <v>2127</v>
      </c>
      <c r="G200" s="203" t="s">
        <v>197</v>
      </c>
      <c r="H200" s="204">
        <v>57</v>
      </c>
      <c r="I200" s="205"/>
      <c r="J200" s="206">
        <f>ROUND(I200*H200,2)</f>
        <v>0</v>
      </c>
      <c r="K200" s="202" t="s">
        <v>154</v>
      </c>
      <c r="L200" s="36"/>
      <c r="M200" s="207" t="s">
        <v>1</v>
      </c>
      <c r="N200" s="208" t="s">
        <v>38</v>
      </c>
      <c r="O200" s="68"/>
      <c r="P200" s="191">
        <f>O200*H200</f>
        <v>0</v>
      </c>
      <c r="Q200" s="191">
        <v>0</v>
      </c>
      <c r="R200" s="191">
        <f>Q200*H200</f>
        <v>0</v>
      </c>
      <c r="S200" s="191">
        <v>0</v>
      </c>
      <c r="T200" s="192">
        <f>S200*H200</f>
        <v>0</v>
      </c>
      <c r="U200" s="31"/>
      <c r="V200" s="31"/>
      <c r="W200" s="31"/>
      <c r="X200" s="31"/>
      <c r="Y200" s="31"/>
      <c r="Z200" s="31"/>
      <c r="AA200" s="31"/>
      <c r="AB200" s="31"/>
      <c r="AC200" s="31"/>
      <c r="AD200" s="31"/>
      <c r="AE200" s="31"/>
      <c r="AR200" s="193" t="s">
        <v>2052</v>
      </c>
      <c r="AT200" s="193" t="s">
        <v>185</v>
      </c>
      <c r="AU200" s="193" t="s">
        <v>80</v>
      </c>
      <c r="AY200" s="14" t="s">
        <v>149</v>
      </c>
      <c r="BE200" s="194">
        <f>IF(N200="základní",J200,0)</f>
        <v>0</v>
      </c>
      <c r="BF200" s="194">
        <f>IF(N200="snížená",J200,0)</f>
        <v>0</v>
      </c>
      <c r="BG200" s="194">
        <f>IF(N200="zákl. přenesená",J200,0)</f>
        <v>0</v>
      </c>
      <c r="BH200" s="194">
        <f>IF(N200="sníž. přenesená",J200,0)</f>
        <v>0</v>
      </c>
      <c r="BI200" s="194">
        <f>IF(N200="nulová",J200,0)</f>
        <v>0</v>
      </c>
      <c r="BJ200" s="14" t="s">
        <v>80</v>
      </c>
      <c r="BK200" s="194">
        <f>ROUND(I200*H200,2)</f>
        <v>0</v>
      </c>
      <c r="BL200" s="14" t="s">
        <v>2052</v>
      </c>
      <c r="BM200" s="193" t="s">
        <v>622</v>
      </c>
    </row>
    <row r="201" spans="1:65" s="2" customFormat="1" ht="11.25">
      <c r="A201" s="31"/>
      <c r="B201" s="32"/>
      <c r="C201" s="33"/>
      <c r="D201" s="195" t="s">
        <v>157</v>
      </c>
      <c r="E201" s="33"/>
      <c r="F201" s="196" t="s">
        <v>2127</v>
      </c>
      <c r="G201" s="33"/>
      <c r="H201" s="33"/>
      <c r="I201" s="197"/>
      <c r="J201" s="33"/>
      <c r="K201" s="33"/>
      <c r="L201" s="36"/>
      <c r="M201" s="198"/>
      <c r="N201" s="199"/>
      <c r="O201" s="68"/>
      <c r="P201" s="68"/>
      <c r="Q201" s="68"/>
      <c r="R201" s="68"/>
      <c r="S201" s="68"/>
      <c r="T201" s="69"/>
      <c r="U201" s="31"/>
      <c r="V201" s="31"/>
      <c r="W201" s="31"/>
      <c r="X201" s="31"/>
      <c r="Y201" s="31"/>
      <c r="Z201" s="31"/>
      <c r="AA201" s="31"/>
      <c r="AB201" s="31"/>
      <c r="AC201" s="31"/>
      <c r="AD201" s="31"/>
      <c r="AE201" s="31"/>
      <c r="AT201" s="14" t="s">
        <v>157</v>
      </c>
      <c r="AU201" s="14" t="s">
        <v>80</v>
      </c>
    </row>
    <row r="202" spans="1:65" s="2" customFormat="1" ht="37.9" customHeight="1">
      <c r="A202" s="31"/>
      <c r="B202" s="32"/>
      <c r="C202" s="181" t="s">
        <v>324</v>
      </c>
      <c r="D202" s="181" t="s">
        <v>150</v>
      </c>
      <c r="E202" s="182" t="s">
        <v>2128</v>
      </c>
      <c r="F202" s="183" t="s">
        <v>2129</v>
      </c>
      <c r="G202" s="184" t="s">
        <v>197</v>
      </c>
      <c r="H202" s="185">
        <v>20</v>
      </c>
      <c r="I202" s="186"/>
      <c r="J202" s="187">
        <f>ROUND(I202*H202,2)</f>
        <v>0</v>
      </c>
      <c r="K202" s="183" t="s">
        <v>154</v>
      </c>
      <c r="L202" s="188"/>
      <c r="M202" s="189" t="s">
        <v>1</v>
      </c>
      <c r="N202" s="190" t="s">
        <v>38</v>
      </c>
      <c r="O202" s="68"/>
      <c r="P202" s="191">
        <f>O202*H202</f>
        <v>0</v>
      </c>
      <c r="Q202" s="191">
        <v>0</v>
      </c>
      <c r="R202" s="191">
        <f>Q202*H202</f>
        <v>0</v>
      </c>
      <c r="S202" s="191">
        <v>0</v>
      </c>
      <c r="T202" s="192">
        <f>S202*H202</f>
        <v>0</v>
      </c>
      <c r="U202" s="31"/>
      <c r="V202" s="31"/>
      <c r="W202" s="31"/>
      <c r="X202" s="31"/>
      <c r="Y202" s="31"/>
      <c r="Z202" s="31"/>
      <c r="AA202" s="31"/>
      <c r="AB202" s="31"/>
      <c r="AC202" s="31"/>
      <c r="AD202" s="31"/>
      <c r="AE202" s="31"/>
      <c r="AR202" s="193" t="s">
        <v>2052</v>
      </c>
      <c r="AT202" s="193" t="s">
        <v>150</v>
      </c>
      <c r="AU202" s="193" t="s">
        <v>80</v>
      </c>
      <c r="AY202" s="14" t="s">
        <v>149</v>
      </c>
      <c r="BE202" s="194">
        <f>IF(N202="základní",J202,0)</f>
        <v>0</v>
      </c>
      <c r="BF202" s="194">
        <f>IF(N202="snížená",J202,0)</f>
        <v>0</v>
      </c>
      <c r="BG202" s="194">
        <f>IF(N202="zákl. přenesená",J202,0)</f>
        <v>0</v>
      </c>
      <c r="BH202" s="194">
        <f>IF(N202="sníž. přenesená",J202,0)</f>
        <v>0</v>
      </c>
      <c r="BI202" s="194">
        <f>IF(N202="nulová",J202,0)</f>
        <v>0</v>
      </c>
      <c r="BJ202" s="14" t="s">
        <v>80</v>
      </c>
      <c r="BK202" s="194">
        <f>ROUND(I202*H202,2)</f>
        <v>0</v>
      </c>
      <c r="BL202" s="14" t="s">
        <v>2052</v>
      </c>
      <c r="BM202" s="193" t="s">
        <v>631</v>
      </c>
    </row>
    <row r="203" spans="1:65" s="2" customFormat="1" ht="19.5">
      <c r="A203" s="31"/>
      <c r="B203" s="32"/>
      <c r="C203" s="33"/>
      <c r="D203" s="195" t="s">
        <v>157</v>
      </c>
      <c r="E203" s="33"/>
      <c r="F203" s="196" t="s">
        <v>2129</v>
      </c>
      <c r="G203" s="33"/>
      <c r="H203" s="33"/>
      <c r="I203" s="197"/>
      <c r="J203" s="33"/>
      <c r="K203" s="33"/>
      <c r="L203" s="36"/>
      <c r="M203" s="198"/>
      <c r="N203" s="199"/>
      <c r="O203" s="68"/>
      <c r="P203" s="68"/>
      <c r="Q203" s="68"/>
      <c r="R203" s="68"/>
      <c r="S203" s="68"/>
      <c r="T203" s="69"/>
      <c r="U203" s="31"/>
      <c r="V203" s="31"/>
      <c r="W203" s="31"/>
      <c r="X203" s="31"/>
      <c r="Y203" s="31"/>
      <c r="Z203" s="31"/>
      <c r="AA203" s="31"/>
      <c r="AB203" s="31"/>
      <c r="AC203" s="31"/>
      <c r="AD203" s="31"/>
      <c r="AE203" s="31"/>
      <c r="AT203" s="14" t="s">
        <v>157</v>
      </c>
      <c r="AU203" s="14" t="s">
        <v>80</v>
      </c>
    </row>
    <row r="204" spans="1:65" s="2" customFormat="1" ht="37.9" customHeight="1">
      <c r="A204" s="31"/>
      <c r="B204" s="32"/>
      <c r="C204" s="181" t="s">
        <v>329</v>
      </c>
      <c r="D204" s="181" t="s">
        <v>150</v>
      </c>
      <c r="E204" s="182" t="s">
        <v>2130</v>
      </c>
      <c r="F204" s="183" t="s">
        <v>2131</v>
      </c>
      <c r="G204" s="184" t="s">
        <v>197</v>
      </c>
      <c r="H204" s="185">
        <v>1</v>
      </c>
      <c r="I204" s="186"/>
      <c r="J204" s="187">
        <f>ROUND(I204*H204,2)</f>
        <v>0</v>
      </c>
      <c r="K204" s="183" t="s">
        <v>154</v>
      </c>
      <c r="L204" s="188"/>
      <c r="M204" s="189" t="s">
        <v>1</v>
      </c>
      <c r="N204" s="190" t="s">
        <v>38</v>
      </c>
      <c r="O204" s="68"/>
      <c r="P204" s="191">
        <f>O204*H204</f>
        <v>0</v>
      </c>
      <c r="Q204" s="191">
        <v>0</v>
      </c>
      <c r="R204" s="191">
        <f>Q204*H204</f>
        <v>0</v>
      </c>
      <c r="S204" s="191">
        <v>0</v>
      </c>
      <c r="T204" s="192">
        <f>S204*H204</f>
        <v>0</v>
      </c>
      <c r="U204" s="31"/>
      <c r="V204" s="31"/>
      <c r="W204" s="31"/>
      <c r="X204" s="31"/>
      <c r="Y204" s="31"/>
      <c r="Z204" s="31"/>
      <c r="AA204" s="31"/>
      <c r="AB204" s="31"/>
      <c r="AC204" s="31"/>
      <c r="AD204" s="31"/>
      <c r="AE204" s="31"/>
      <c r="AR204" s="193" t="s">
        <v>2052</v>
      </c>
      <c r="AT204" s="193" t="s">
        <v>150</v>
      </c>
      <c r="AU204" s="193" t="s">
        <v>80</v>
      </c>
      <c r="AY204" s="14" t="s">
        <v>149</v>
      </c>
      <c r="BE204" s="194">
        <f>IF(N204="základní",J204,0)</f>
        <v>0</v>
      </c>
      <c r="BF204" s="194">
        <f>IF(N204="snížená",J204,0)</f>
        <v>0</v>
      </c>
      <c r="BG204" s="194">
        <f>IF(N204="zákl. přenesená",J204,0)</f>
        <v>0</v>
      </c>
      <c r="BH204" s="194">
        <f>IF(N204="sníž. přenesená",J204,0)</f>
        <v>0</v>
      </c>
      <c r="BI204" s="194">
        <f>IF(N204="nulová",J204,0)</f>
        <v>0</v>
      </c>
      <c r="BJ204" s="14" t="s">
        <v>80</v>
      </c>
      <c r="BK204" s="194">
        <f>ROUND(I204*H204,2)</f>
        <v>0</v>
      </c>
      <c r="BL204" s="14" t="s">
        <v>2052</v>
      </c>
      <c r="BM204" s="193" t="s">
        <v>639</v>
      </c>
    </row>
    <row r="205" spans="1:65" s="2" customFormat="1" ht="19.5">
      <c r="A205" s="31"/>
      <c r="B205" s="32"/>
      <c r="C205" s="33"/>
      <c r="D205" s="195" t="s">
        <v>157</v>
      </c>
      <c r="E205" s="33"/>
      <c r="F205" s="196" t="s">
        <v>2131</v>
      </c>
      <c r="G205" s="33"/>
      <c r="H205" s="33"/>
      <c r="I205" s="197"/>
      <c r="J205" s="33"/>
      <c r="K205" s="33"/>
      <c r="L205" s="36"/>
      <c r="M205" s="198"/>
      <c r="N205" s="199"/>
      <c r="O205" s="68"/>
      <c r="P205" s="68"/>
      <c r="Q205" s="68"/>
      <c r="R205" s="68"/>
      <c r="S205" s="68"/>
      <c r="T205" s="69"/>
      <c r="U205" s="31"/>
      <c r="V205" s="31"/>
      <c r="W205" s="31"/>
      <c r="X205" s="31"/>
      <c r="Y205" s="31"/>
      <c r="Z205" s="31"/>
      <c r="AA205" s="31"/>
      <c r="AB205" s="31"/>
      <c r="AC205" s="31"/>
      <c r="AD205" s="31"/>
      <c r="AE205" s="31"/>
      <c r="AT205" s="14" t="s">
        <v>157</v>
      </c>
      <c r="AU205" s="14" t="s">
        <v>80</v>
      </c>
    </row>
    <row r="206" spans="1:65" s="2" customFormat="1" ht="37.9" customHeight="1">
      <c r="A206" s="31"/>
      <c r="B206" s="32"/>
      <c r="C206" s="181" t="s">
        <v>334</v>
      </c>
      <c r="D206" s="181" t="s">
        <v>150</v>
      </c>
      <c r="E206" s="182" t="s">
        <v>2132</v>
      </c>
      <c r="F206" s="183" t="s">
        <v>2133</v>
      </c>
      <c r="G206" s="184" t="s">
        <v>197</v>
      </c>
      <c r="H206" s="185">
        <v>1</v>
      </c>
      <c r="I206" s="186"/>
      <c r="J206" s="187">
        <f>ROUND(I206*H206,2)</f>
        <v>0</v>
      </c>
      <c r="K206" s="183" t="s">
        <v>154</v>
      </c>
      <c r="L206" s="188"/>
      <c r="M206" s="189" t="s">
        <v>1</v>
      </c>
      <c r="N206" s="190" t="s">
        <v>38</v>
      </c>
      <c r="O206" s="68"/>
      <c r="P206" s="191">
        <f>O206*H206</f>
        <v>0</v>
      </c>
      <c r="Q206" s="191">
        <v>0</v>
      </c>
      <c r="R206" s="191">
        <f>Q206*H206</f>
        <v>0</v>
      </c>
      <c r="S206" s="191">
        <v>0</v>
      </c>
      <c r="T206" s="192">
        <f>S206*H206</f>
        <v>0</v>
      </c>
      <c r="U206" s="31"/>
      <c r="V206" s="31"/>
      <c r="W206" s="31"/>
      <c r="X206" s="31"/>
      <c r="Y206" s="31"/>
      <c r="Z206" s="31"/>
      <c r="AA206" s="31"/>
      <c r="AB206" s="31"/>
      <c r="AC206" s="31"/>
      <c r="AD206" s="31"/>
      <c r="AE206" s="31"/>
      <c r="AR206" s="193" t="s">
        <v>2052</v>
      </c>
      <c r="AT206" s="193" t="s">
        <v>150</v>
      </c>
      <c r="AU206" s="193" t="s">
        <v>80</v>
      </c>
      <c r="AY206" s="14" t="s">
        <v>149</v>
      </c>
      <c r="BE206" s="194">
        <f>IF(N206="základní",J206,0)</f>
        <v>0</v>
      </c>
      <c r="BF206" s="194">
        <f>IF(N206="snížená",J206,0)</f>
        <v>0</v>
      </c>
      <c r="BG206" s="194">
        <f>IF(N206="zákl. přenesená",J206,0)</f>
        <v>0</v>
      </c>
      <c r="BH206" s="194">
        <f>IF(N206="sníž. přenesená",J206,0)</f>
        <v>0</v>
      </c>
      <c r="BI206" s="194">
        <f>IF(N206="nulová",J206,0)</f>
        <v>0</v>
      </c>
      <c r="BJ206" s="14" t="s">
        <v>80</v>
      </c>
      <c r="BK206" s="194">
        <f>ROUND(I206*H206,2)</f>
        <v>0</v>
      </c>
      <c r="BL206" s="14" t="s">
        <v>2052</v>
      </c>
      <c r="BM206" s="193" t="s">
        <v>649</v>
      </c>
    </row>
    <row r="207" spans="1:65" s="2" customFormat="1" ht="19.5">
      <c r="A207" s="31"/>
      <c r="B207" s="32"/>
      <c r="C207" s="33"/>
      <c r="D207" s="195" t="s">
        <v>157</v>
      </c>
      <c r="E207" s="33"/>
      <c r="F207" s="196" t="s">
        <v>2133</v>
      </c>
      <c r="G207" s="33"/>
      <c r="H207" s="33"/>
      <c r="I207" s="197"/>
      <c r="J207" s="33"/>
      <c r="K207" s="33"/>
      <c r="L207" s="36"/>
      <c r="M207" s="198"/>
      <c r="N207" s="199"/>
      <c r="O207" s="68"/>
      <c r="P207" s="68"/>
      <c r="Q207" s="68"/>
      <c r="R207" s="68"/>
      <c r="S207" s="68"/>
      <c r="T207" s="69"/>
      <c r="U207" s="31"/>
      <c r="V207" s="31"/>
      <c r="W207" s="31"/>
      <c r="X207" s="31"/>
      <c r="Y207" s="31"/>
      <c r="Z207" s="31"/>
      <c r="AA207" s="31"/>
      <c r="AB207" s="31"/>
      <c r="AC207" s="31"/>
      <c r="AD207" s="31"/>
      <c r="AE207" s="31"/>
      <c r="AT207" s="14" t="s">
        <v>157</v>
      </c>
      <c r="AU207" s="14" t="s">
        <v>80</v>
      </c>
    </row>
    <row r="208" spans="1:65" s="2" customFormat="1" ht="37.9" customHeight="1">
      <c r="A208" s="31"/>
      <c r="B208" s="32"/>
      <c r="C208" s="181" t="s">
        <v>491</v>
      </c>
      <c r="D208" s="181" t="s">
        <v>150</v>
      </c>
      <c r="E208" s="182" t="s">
        <v>2134</v>
      </c>
      <c r="F208" s="183" t="s">
        <v>2135</v>
      </c>
      <c r="G208" s="184" t="s">
        <v>197</v>
      </c>
      <c r="H208" s="185">
        <v>20</v>
      </c>
      <c r="I208" s="186"/>
      <c r="J208" s="187">
        <f>ROUND(I208*H208,2)</f>
        <v>0</v>
      </c>
      <c r="K208" s="183" t="s">
        <v>154</v>
      </c>
      <c r="L208" s="188"/>
      <c r="M208" s="189" t="s">
        <v>1</v>
      </c>
      <c r="N208" s="190" t="s">
        <v>38</v>
      </c>
      <c r="O208" s="68"/>
      <c r="P208" s="191">
        <f>O208*H208</f>
        <v>0</v>
      </c>
      <c r="Q208" s="191">
        <v>0</v>
      </c>
      <c r="R208" s="191">
        <f>Q208*H208</f>
        <v>0</v>
      </c>
      <c r="S208" s="191">
        <v>0</v>
      </c>
      <c r="T208" s="192">
        <f>S208*H208</f>
        <v>0</v>
      </c>
      <c r="U208" s="31"/>
      <c r="V208" s="31"/>
      <c r="W208" s="31"/>
      <c r="X208" s="31"/>
      <c r="Y208" s="31"/>
      <c r="Z208" s="31"/>
      <c r="AA208" s="31"/>
      <c r="AB208" s="31"/>
      <c r="AC208" s="31"/>
      <c r="AD208" s="31"/>
      <c r="AE208" s="31"/>
      <c r="AR208" s="193" t="s">
        <v>2052</v>
      </c>
      <c r="AT208" s="193" t="s">
        <v>150</v>
      </c>
      <c r="AU208" s="193" t="s">
        <v>80</v>
      </c>
      <c r="AY208" s="14" t="s">
        <v>149</v>
      </c>
      <c r="BE208" s="194">
        <f>IF(N208="základní",J208,0)</f>
        <v>0</v>
      </c>
      <c r="BF208" s="194">
        <f>IF(N208="snížená",J208,0)</f>
        <v>0</v>
      </c>
      <c r="BG208" s="194">
        <f>IF(N208="zákl. přenesená",J208,0)</f>
        <v>0</v>
      </c>
      <c r="BH208" s="194">
        <f>IF(N208="sníž. přenesená",J208,0)</f>
        <v>0</v>
      </c>
      <c r="BI208" s="194">
        <f>IF(N208="nulová",J208,0)</f>
        <v>0</v>
      </c>
      <c r="BJ208" s="14" t="s">
        <v>80</v>
      </c>
      <c r="BK208" s="194">
        <f>ROUND(I208*H208,2)</f>
        <v>0</v>
      </c>
      <c r="BL208" s="14" t="s">
        <v>2052</v>
      </c>
      <c r="BM208" s="193" t="s">
        <v>657</v>
      </c>
    </row>
    <row r="209" spans="1:65" s="2" customFormat="1" ht="19.5">
      <c r="A209" s="31"/>
      <c r="B209" s="32"/>
      <c r="C209" s="33"/>
      <c r="D209" s="195" t="s">
        <v>157</v>
      </c>
      <c r="E209" s="33"/>
      <c r="F209" s="196" t="s">
        <v>2135</v>
      </c>
      <c r="G209" s="33"/>
      <c r="H209" s="33"/>
      <c r="I209" s="197"/>
      <c r="J209" s="33"/>
      <c r="K209" s="33"/>
      <c r="L209" s="36"/>
      <c r="M209" s="198"/>
      <c r="N209" s="199"/>
      <c r="O209" s="68"/>
      <c r="P209" s="68"/>
      <c r="Q209" s="68"/>
      <c r="R209" s="68"/>
      <c r="S209" s="68"/>
      <c r="T209" s="69"/>
      <c r="U209" s="31"/>
      <c r="V209" s="31"/>
      <c r="W209" s="31"/>
      <c r="X209" s="31"/>
      <c r="Y209" s="31"/>
      <c r="Z209" s="31"/>
      <c r="AA209" s="31"/>
      <c r="AB209" s="31"/>
      <c r="AC209" s="31"/>
      <c r="AD209" s="31"/>
      <c r="AE209" s="31"/>
      <c r="AT209" s="14" t="s">
        <v>157</v>
      </c>
      <c r="AU209" s="14" t="s">
        <v>80</v>
      </c>
    </row>
    <row r="210" spans="1:65" s="2" customFormat="1" ht="37.9" customHeight="1">
      <c r="A210" s="31"/>
      <c r="B210" s="32"/>
      <c r="C210" s="181" t="s">
        <v>497</v>
      </c>
      <c r="D210" s="181" t="s">
        <v>150</v>
      </c>
      <c r="E210" s="182" t="s">
        <v>2136</v>
      </c>
      <c r="F210" s="183" t="s">
        <v>2137</v>
      </c>
      <c r="G210" s="184" t="s">
        <v>197</v>
      </c>
      <c r="H210" s="185">
        <v>15</v>
      </c>
      <c r="I210" s="186"/>
      <c r="J210" s="187">
        <f>ROUND(I210*H210,2)</f>
        <v>0</v>
      </c>
      <c r="K210" s="183" t="s">
        <v>154</v>
      </c>
      <c r="L210" s="188"/>
      <c r="M210" s="189" t="s">
        <v>1</v>
      </c>
      <c r="N210" s="190" t="s">
        <v>38</v>
      </c>
      <c r="O210" s="68"/>
      <c r="P210" s="191">
        <f>O210*H210</f>
        <v>0</v>
      </c>
      <c r="Q210" s="191">
        <v>0</v>
      </c>
      <c r="R210" s="191">
        <f>Q210*H210</f>
        <v>0</v>
      </c>
      <c r="S210" s="191">
        <v>0</v>
      </c>
      <c r="T210" s="192">
        <f>S210*H210</f>
        <v>0</v>
      </c>
      <c r="U210" s="31"/>
      <c r="V210" s="31"/>
      <c r="W210" s="31"/>
      <c r="X210" s="31"/>
      <c r="Y210" s="31"/>
      <c r="Z210" s="31"/>
      <c r="AA210" s="31"/>
      <c r="AB210" s="31"/>
      <c r="AC210" s="31"/>
      <c r="AD210" s="31"/>
      <c r="AE210" s="31"/>
      <c r="AR210" s="193" t="s">
        <v>2052</v>
      </c>
      <c r="AT210" s="193" t="s">
        <v>150</v>
      </c>
      <c r="AU210" s="193" t="s">
        <v>80</v>
      </c>
      <c r="AY210" s="14" t="s">
        <v>149</v>
      </c>
      <c r="BE210" s="194">
        <f>IF(N210="základní",J210,0)</f>
        <v>0</v>
      </c>
      <c r="BF210" s="194">
        <f>IF(N210="snížená",J210,0)</f>
        <v>0</v>
      </c>
      <c r="BG210" s="194">
        <f>IF(N210="zákl. přenesená",J210,0)</f>
        <v>0</v>
      </c>
      <c r="BH210" s="194">
        <f>IF(N210="sníž. přenesená",J210,0)</f>
        <v>0</v>
      </c>
      <c r="BI210" s="194">
        <f>IF(N210="nulová",J210,0)</f>
        <v>0</v>
      </c>
      <c r="BJ210" s="14" t="s">
        <v>80</v>
      </c>
      <c r="BK210" s="194">
        <f>ROUND(I210*H210,2)</f>
        <v>0</v>
      </c>
      <c r="BL210" s="14" t="s">
        <v>2052</v>
      </c>
      <c r="BM210" s="193" t="s">
        <v>665</v>
      </c>
    </row>
    <row r="211" spans="1:65" s="2" customFormat="1" ht="19.5">
      <c r="A211" s="31"/>
      <c r="B211" s="32"/>
      <c r="C211" s="33"/>
      <c r="D211" s="195" t="s">
        <v>157</v>
      </c>
      <c r="E211" s="33"/>
      <c r="F211" s="196" t="s">
        <v>2137</v>
      </c>
      <c r="G211" s="33"/>
      <c r="H211" s="33"/>
      <c r="I211" s="197"/>
      <c r="J211" s="33"/>
      <c r="K211" s="33"/>
      <c r="L211" s="36"/>
      <c r="M211" s="198"/>
      <c r="N211" s="199"/>
      <c r="O211" s="68"/>
      <c r="P211" s="68"/>
      <c r="Q211" s="68"/>
      <c r="R211" s="68"/>
      <c r="S211" s="68"/>
      <c r="T211" s="69"/>
      <c r="U211" s="31"/>
      <c r="V211" s="31"/>
      <c r="W211" s="31"/>
      <c r="X211" s="31"/>
      <c r="Y211" s="31"/>
      <c r="Z211" s="31"/>
      <c r="AA211" s="31"/>
      <c r="AB211" s="31"/>
      <c r="AC211" s="31"/>
      <c r="AD211" s="31"/>
      <c r="AE211" s="31"/>
      <c r="AT211" s="14" t="s">
        <v>157</v>
      </c>
      <c r="AU211" s="14" t="s">
        <v>80</v>
      </c>
    </row>
    <row r="212" spans="1:65" s="2" customFormat="1" ht="37.9" customHeight="1">
      <c r="A212" s="31"/>
      <c r="B212" s="32"/>
      <c r="C212" s="200" t="s">
        <v>507</v>
      </c>
      <c r="D212" s="200" t="s">
        <v>185</v>
      </c>
      <c r="E212" s="201" t="s">
        <v>2138</v>
      </c>
      <c r="F212" s="202" t="s">
        <v>2139</v>
      </c>
      <c r="G212" s="203" t="s">
        <v>197</v>
      </c>
      <c r="H212" s="204">
        <v>1</v>
      </c>
      <c r="I212" s="205"/>
      <c r="J212" s="206">
        <f>ROUND(I212*H212,2)</f>
        <v>0</v>
      </c>
      <c r="K212" s="202" t="s">
        <v>154</v>
      </c>
      <c r="L212" s="36"/>
      <c r="M212" s="207" t="s">
        <v>1</v>
      </c>
      <c r="N212" s="208" t="s">
        <v>38</v>
      </c>
      <c r="O212" s="68"/>
      <c r="P212" s="191">
        <f>O212*H212</f>
        <v>0</v>
      </c>
      <c r="Q212" s="191">
        <v>0</v>
      </c>
      <c r="R212" s="191">
        <f>Q212*H212</f>
        <v>0</v>
      </c>
      <c r="S212" s="191">
        <v>0</v>
      </c>
      <c r="T212" s="192">
        <f>S212*H212</f>
        <v>0</v>
      </c>
      <c r="U212" s="31"/>
      <c r="V212" s="31"/>
      <c r="W212" s="31"/>
      <c r="X212" s="31"/>
      <c r="Y212" s="31"/>
      <c r="Z212" s="31"/>
      <c r="AA212" s="31"/>
      <c r="AB212" s="31"/>
      <c r="AC212" s="31"/>
      <c r="AD212" s="31"/>
      <c r="AE212" s="31"/>
      <c r="AR212" s="193" t="s">
        <v>2052</v>
      </c>
      <c r="AT212" s="193" t="s">
        <v>185</v>
      </c>
      <c r="AU212" s="193" t="s">
        <v>80</v>
      </c>
      <c r="AY212" s="14" t="s">
        <v>149</v>
      </c>
      <c r="BE212" s="194">
        <f>IF(N212="základní",J212,0)</f>
        <v>0</v>
      </c>
      <c r="BF212" s="194">
        <f>IF(N212="snížená",J212,0)</f>
        <v>0</v>
      </c>
      <c r="BG212" s="194">
        <f>IF(N212="zákl. přenesená",J212,0)</f>
        <v>0</v>
      </c>
      <c r="BH212" s="194">
        <f>IF(N212="sníž. přenesená",J212,0)</f>
        <v>0</v>
      </c>
      <c r="BI212" s="194">
        <f>IF(N212="nulová",J212,0)</f>
        <v>0</v>
      </c>
      <c r="BJ212" s="14" t="s">
        <v>80</v>
      </c>
      <c r="BK212" s="194">
        <f>ROUND(I212*H212,2)</f>
        <v>0</v>
      </c>
      <c r="BL212" s="14" t="s">
        <v>2052</v>
      </c>
      <c r="BM212" s="193" t="s">
        <v>675</v>
      </c>
    </row>
    <row r="213" spans="1:65" s="2" customFormat="1" ht="29.25">
      <c r="A213" s="31"/>
      <c r="B213" s="32"/>
      <c r="C213" s="33"/>
      <c r="D213" s="195" t="s">
        <v>157</v>
      </c>
      <c r="E213" s="33"/>
      <c r="F213" s="196" t="s">
        <v>2139</v>
      </c>
      <c r="G213" s="33"/>
      <c r="H213" s="33"/>
      <c r="I213" s="197"/>
      <c r="J213" s="33"/>
      <c r="K213" s="33"/>
      <c r="L213" s="36"/>
      <c r="M213" s="198"/>
      <c r="N213" s="199"/>
      <c r="O213" s="68"/>
      <c r="P213" s="68"/>
      <c r="Q213" s="68"/>
      <c r="R213" s="68"/>
      <c r="S213" s="68"/>
      <c r="T213" s="69"/>
      <c r="U213" s="31"/>
      <c r="V213" s="31"/>
      <c r="W213" s="31"/>
      <c r="X213" s="31"/>
      <c r="Y213" s="31"/>
      <c r="Z213" s="31"/>
      <c r="AA213" s="31"/>
      <c r="AB213" s="31"/>
      <c r="AC213" s="31"/>
      <c r="AD213" s="31"/>
      <c r="AE213" s="31"/>
      <c r="AT213" s="14" t="s">
        <v>157</v>
      </c>
      <c r="AU213" s="14" t="s">
        <v>80</v>
      </c>
    </row>
    <row r="214" spans="1:65" s="2" customFormat="1" ht="29.25">
      <c r="A214" s="31"/>
      <c r="B214" s="32"/>
      <c r="C214" s="33"/>
      <c r="D214" s="195" t="s">
        <v>495</v>
      </c>
      <c r="E214" s="33"/>
      <c r="F214" s="220" t="s">
        <v>2140</v>
      </c>
      <c r="G214" s="33"/>
      <c r="H214" s="33"/>
      <c r="I214" s="197"/>
      <c r="J214" s="33"/>
      <c r="K214" s="33"/>
      <c r="L214" s="36"/>
      <c r="M214" s="198"/>
      <c r="N214" s="199"/>
      <c r="O214" s="68"/>
      <c r="P214" s="68"/>
      <c r="Q214" s="68"/>
      <c r="R214" s="68"/>
      <c r="S214" s="68"/>
      <c r="T214" s="69"/>
      <c r="U214" s="31"/>
      <c r="V214" s="31"/>
      <c r="W214" s="31"/>
      <c r="X214" s="31"/>
      <c r="Y214" s="31"/>
      <c r="Z214" s="31"/>
      <c r="AA214" s="31"/>
      <c r="AB214" s="31"/>
      <c r="AC214" s="31"/>
      <c r="AD214" s="31"/>
      <c r="AE214" s="31"/>
      <c r="AT214" s="14" t="s">
        <v>495</v>
      </c>
      <c r="AU214" s="14" t="s">
        <v>80</v>
      </c>
    </row>
    <row r="215" spans="1:65" s="2" customFormat="1" ht="24.2" customHeight="1">
      <c r="A215" s="31"/>
      <c r="B215" s="32"/>
      <c r="C215" s="181" t="s">
        <v>512</v>
      </c>
      <c r="D215" s="181" t="s">
        <v>150</v>
      </c>
      <c r="E215" s="182" t="s">
        <v>2141</v>
      </c>
      <c r="F215" s="183" t="s">
        <v>2142</v>
      </c>
      <c r="G215" s="184" t="s">
        <v>197</v>
      </c>
      <c r="H215" s="185">
        <v>1</v>
      </c>
      <c r="I215" s="186"/>
      <c r="J215" s="187">
        <f>ROUND(I215*H215,2)</f>
        <v>0</v>
      </c>
      <c r="K215" s="183" t="s">
        <v>154</v>
      </c>
      <c r="L215" s="188"/>
      <c r="M215" s="189" t="s">
        <v>1</v>
      </c>
      <c r="N215" s="190" t="s">
        <v>38</v>
      </c>
      <c r="O215" s="68"/>
      <c r="P215" s="191">
        <f>O215*H215</f>
        <v>0</v>
      </c>
      <c r="Q215" s="191">
        <v>0</v>
      </c>
      <c r="R215" s="191">
        <f>Q215*H215</f>
        <v>0</v>
      </c>
      <c r="S215" s="191">
        <v>0</v>
      </c>
      <c r="T215" s="192">
        <f>S215*H215</f>
        <v>0</v>
      </c>
      <c r="U215" s="31"/>
      <c r="V215" s="31"/>
      <c r="W215" s="31"/>
      <c r="X215" s="31"/>
      <c r="Y215" s="31"/>
      <c r="Z215" s="31"/>
      <c r="AA215" s="31"/>
      <c r="AB215" s="31"/>
      <c r="AC215" s="31"/>
      <c r="AD215" s="31"/>
      <c r="AE215" s="31"/>
      <c r="AR215" s="193" t="s">
        <v>2052</v>
      </c>
      <c r="AT215" s="193" t="s">
        <v>150</v>
      </c>
      <c r="AU215" s="193" t="s">
        <v>80</v>
      </c>
      <c r="AY215" s="14" t="s">
        <v>149</v>
      </c>
      <c r="BE215" s="194">
        <f>IF(N215="základní",J215,0)</f>
        <v>0</v>
      </c>
      <c r="BF215" s="194">
        <f>IF(N215="snížená",J215,0)</f>
        <v>0</v>
      </c>
      <c r="BG215" s="194">
        <f>IF(N215="zákl. přenesená",J215,0)</f>
        <v>0</v>
      </c>
      <c r="BH215" s="194">
        <f>IF(N215="sníž. přenesená",J215,0)</f>
        <v>0</v>
      </c>
      <c r="BI215" s="194">
        <f>IF(N215="nulová",J215,0)</f>
        <v>0</v>
      </c>
      <c r="BJ215" s="14" t="s">
        <v>80</v>
      </c>
      <c r="BK215" s="194">
        <f>ROUND(I215*H215,2)</f>
        <v>0</v>
      </c>
      <c r="BL215" s="14" t="s">
        <v>2052</v>
      </c>
      <c r="BM215" s="193" t="s">
        <v>683</v>
      </c>
    </row>
    <row r="216" spans="1:65" s="2" customFormat="1" ht="19.5">
      <c r="A216" s="31"/>
      <c r="B216" s="32"/>
      <c r="C216" s="33"/>
      <c r="D216" s="195" t="s">
        <v>157</v>
      </c>
      <c r="E216" s="33"/>
      <c r="F216" s="196" t="s">
        <v>2142</v>
      </c>
      <c r="G216" s="33"/>
      <c r="H216" s="33"/>
      <c r="I216" s="197"/>
      <c r="J216" s="33"/>
      <c r="K216" s="33"/>
      <c r="L216" s="36"/>
      <c r="M216" s="198"/>
      <c r="N216" s="199"/>
      <c r="O216" s="68"/>
      <c r="P216" s="68"/>
      <c r="Q216" s="68"/>
      <c r="R216" s="68"/>
      <c r="S216" s="68"/>
      <c r="T216" s="69"/>
      <c r="U216" s="31"/>
      <c r="V216" s="31"/>
      <c r="W216" s="31"/>
      <c r="X216" s="31"/>
      <c r="Y216" s="31"/>
      <c r="Z216" s="31"/>
      <c r="AA216" s="31"/>
      <c r="AB216" s="31"/>
      <c r="AC216" s="31"/>
      <c r="AD216" s="31"/>
      <c r="AE216" s="31"/>
      <c r="AT216" s="14" t="s">
        <v>157</v>
      </c>
      <c r="AU216" s="14" t="s">
        <v>80</v>
      </c>
    </row>
    <row r="217" spans="1:65" s="2" customFormat="1" ht="19.5">
      <c r="A217" s="31"/>
      <c r="B217" s="32"/>
      <c r="C217" s="33"/>
      <c r="D217" s="195" t="s">
        <v>495</v>
      </c>
      <c r="E217" s="33"/>
      <c r="F217" s="220" t="s">
        <v>2143</v>
      </c>
      <c r="G217" s="33"/>
      <c r="H217" s="33"/>
      <c r="I217" s="197"/>
      <c r="J217" s="33"/>
      <c r="K217" s="33"/>
      <c r="L217" s="36"/>
      <c r="M217" s="198"/>
      <c r="N217" s="199"/>
      <c r="O217" s="68"/>
      <c r="P217" s="68"/>
      <c r="Q217" s="68"/>
      <c r="R217" s="68"/>
      <c r="S217" s="68"/>
      <c r="T217" s="69"/>
      <c r="U217" s="31"/>
      <c r="V217" s="31"/>
      <c r="W217" s="31"/>
      <c r="X217" s="31"/>
      <c r="Y217" s="31"/>
      <c r="Z217" s="31"/>
      <c r="AA217" s="31"/>
      <c r="AB217" s="31"/>
      <c r="AC217" s="31"/>
      <c r="AD217" s="31"/>
      <c r="AE217" s="31"/>
      <c r="AT217" s="14" t="s">
        <v>495</v>
      </c>
      <c r="AU217" s="14" t="s">
        <v>80</v>
      </c>
    </row>
    <row r="218" spans="1:65" s="2" customFormat="1" ht="49.15" customHeight="1">
      <c r="A218" s="31"/>
      <c r="B218" s="32"/>
      <c r="C218" s="181" t="s">
        <v>517</v>
      </c>
      <c r="D218" s="181" t="s">
        <v>150</v>
      </c>
      <c r="E218" s="182" t="s">
        <v>2144</v>
      </c>
      <c r="F218" s="183" t="s">
        <v>2145</v>
      </c>
      <c r="G218" s="184" t="s">
        <v>197</v>
      </c>
      <c r="H218" s="185">
        <v>1</v>
      </c>
      <c r="I218" s="186"/>
      <c r="J218" s="187">
        <f>ROUND(I218*H218,2)</f>
        <v>0</v>
      </c>
      <c r="K218" s="183" t="s">
        <v>154</v>
      </c>
      <c r="L218" s="188"/>
      <c r="M218" s="189" t="s">
        <v>1</v>
      </c>
      <c r="N218" s="190" t="s">
        <v>38</v>
      </c>
      <c r="O218" s="68"/>
      <c r="P218" s="191">
        <f>O218*H218</f>
        <v>0</v>
      </c>
      <c r="Q218" s="191">
        <v>0</v>
      </c>
      <c r="R218" s="191">
        <f>Q218*H218</f>
        <v>0</v>
      </c>
      <c r="S218" s="191">
        <v>0</v>
      </c>
      <c r="T218" s="192">
        <f>S218*H218</f>
        <v>0</v>
      </c>
      <c r="U218" s="31"/>
      <c r="V218" s="31"/>
      <c r="W218" s="31"/>
      <c r="X218" s="31"/>
      <c r="Y218" s="31"/>
      <c r="Z218" s="31"/>
      <c r="AA218" s="31"/>
      <c r="AB218" s="31"/>
      <c r="AC218" s="31"/>
      <c r="AD218" s="31"/>
      <c r="AE218" s="31"/>
      <c r="AR218" s="193" t="s">
        <v>2052</v>
      </c>
      <c r="AT218" s="193" t="s">
        <v>150</v>
      </c>
      <c r="AU218" s="193" t="s">
        <v>80</v>
      </c>
      <c r="AY218" s="14" t="s">
        <v>149</v>
      </c>
      <c r="BE218" s="194">
        <f>IF(N218="základní",J218,0)</f>
        <v>0</v>
      </c>
      <c r="BF218" s="194">
        <f>IF(N218="snížená",J218,0)</f>
        <v>0</v>
      </c>
      <c r="BG218" s="194">
        <f>IF(N218="zákl. přenesená",J218,0)</f>
        <v>0</v>
      </c>
      <c r="BH218" s="194">
        <f>IF(N218="sníž. přenesená",J218,0)</f>
        <v>0</v>
      </c>
      <c r="BI218" s="194">
        <f>IF(N218="nulová",J218,0)</f>
        <v>0</v>
      </c>
      <c r="BJ218" s="14" t="s">
        <v>80</v>
      </c>
      <c r="BK218" s="194">
        <f>ROUND(I218*H218,2)</f>
        <v>0</v>
      </c>
      <c r="BL218" s="14" t="s">
        <v>2052</v>
      </c>
      <c r="BM218" s="193" t="s">
        <v>694</v>
      </c>
    </row>
    <row r="219" spans="1:65" s="2" customFormat="1" ht="29.25">
      <c r="A219" s="31"/>
      <c r="B219" s="32"/>
      <c r="C219" s="33"/>
      <c r="D219" s="195" t="s">
        <v>157</v>
      </c>
      <c r="E219" s="33"/>
      <c r="F219" s="196" t="s">
        <v>2145</v>
      </c>
      <c r="G219" s="33"/>
      <c r="H219" s="33"/>
      <c r="I219" s="197"/>
      <c r="J219" s="33"/>
      <c r="K219" s="33"/>
      <c r="L219" s="36"/>
      <c r="M219" s="198"/>
      <c r="N219" s="199"/>
      <c r="O219" s="68"/>
      <c r="P219" s="68"/>
      <c r="Q219" s="68"/>
      <c r="R219" s="68"/>
      <c r="S219" s="68"/>
      <c r="T219" s="69"/>
      <c r="U219" s="31"/>
      <c r="V219" s="31"/>
      <c r="W219" s="31"/>
      <c r="X219" s="31"/>
      <c r="Y219" s="31"/>
      <c r="Z219" s="31"/>
      <c r="AA219" s="31"/>
      <c r="AB219" s="31"/>
      <c r="AC219" s="31"/>
      <c r="AD219" s="31"/>
      <c r="AE219" s="31"/>
      <c r="AT219" s="14" t="s">
        <v>157</v>
      </c>
      <c r="AU219" s="14" t="s">
        <v>80</v>
      </c>
    </row>
    <row r="220" spans="1:65" s="2" customFormat="1" ht="19.5">
      <c r="A220" s="31"/>
      <c r="B220" s="32"/>
      <c r="C220" s="33"/>
      <c r="D220" s="195" t="s">
        <v>495</v>
      </c>
      <c r="E220" s="33"/>
      <c r="F220" s="220" t="s">
        <v>2146</v>
      </c>
      <c r="G220" s="33"/>
      <c r="H220" s="33"/>
      <c r="I220" s="197"/>
      <c r="J220" s="33"/>
      <c r="K220" s="33"/>
      <c r="L220" s="36"/>
      <c r="M220" s="198"/>
      <c r="N220" s="199"/>
      <c r="O220" s="68"/>
      <c r="P220" s="68"/>
      <c r="Q220" s="68"/>
      <c r="R220" s="68"/>
      <c r="S220" s="68"/>
      <c r="T220" s="69"/>
      <c r="U220" s="31"/>
      <c r="V220" s="31"/>
      <c r="W220" s="31"/>
      <c r="X220" s="31"/>
      <c r="Y220" s="31"/>
      <c r="Z220" s="31"/>
      <c r="AA220" s="31"/>
      <c r="AB220" s="31"/>
      <c r="AC220" s="31"/>
      <c r="AD220" s="31"/>
      <c r="AE220" s="31"/>
      <c r="AT220" s="14" t="s">
        <v>495</v>
      </c>
      <c r="AU220" s="14" t="s">
        <v>80</v>
      </c>
    </row>
    <row r="221" spans="1:65" s="2" customFormat="1" ht="24.2" customHeight="1">
      <c r="A221" s="31"/>
      <c r="B221" s="32"/>
      <c r="C221" s="200" t="s">
        <v>521</v>
      </c>
      <c r="D221" s="200" t="s">
        <v>185</v>
      </c>
      <c r="E221" s="201" t="s">
        <v>2147</v>
      </c>
      <c r="F221" s="202" t="s">
        <v>2148</v>
      </c>
      <c r="G221" s="203" t="s">
        <v>197</v>
      </c>
      <c r="H221" s="204">
        <v>8</v>
      </c>
      <c r="I221" s="205"/>
      <c r="J221" s="206">
        <f>ROUND(I221*H221,2)</f>
        <v>0</v>
      </c>
      <c r="K221" s="202" t="s">
        <v>154</v>
      </c>
      <c r="L221" s="36"/>
      <c r="M221" s="207" t="s">
        <v>1</v>
      </c>
      <c r="N221" s="208" t="s">
        <v>38</v>
      </c>
      <c r="O221" s="68"/>
      <c r="P221" s="191">
        <f>O221*H221</f>
        <v>0</v>
      </c>
      <c r="Q221" s="191">
        <v>0</v>
      </c>
      <c r="R221" s="191">
        <f>Q221*H221</f>
        <v>0</v>
      </c>
      <c r="S221" s="191">
        <v>0</v>
      </c>
      <c r="T221" s="192">
        <f>S221*H221</f>
        <v>0</v>
      </c>
      <c r="U221" s="31"/>
      <c r="V221" s="31"/>
      <c r="W221" s="31"/>
      <c r="X221" s="31"/>
      <c r="Y221" s="31"/>
      <c r="Z221" s="31"/>
      <c r="AA221" s="31"/>
      <c r="AB221" s="31"/>
      <c r="AC221" s="31"/>
      <c r="AD221" s="31"/>
      <c r="AE221" s="31"/>
      <c r="AR221" s="193" t="s">
        <v>2052</v>
      </c>
      <c r="AT221" s="193" t="s">
        <v>185</v>
      </c>
      <c r="AU221" s="193" t="s">
        <v>80</v>
      </c>
      <c r="AY221" s="14" t="s">
        <v>149</v>
      </c>
      <c r="BE221" s="194">
        <f>IF(N221="základní",J221,0)</f>
        <v>0</v>
      </c>
      <c r="BF221" s="194">
        <f>IF(N221="snížená",J221,0)</f>
        <v>0</v>
      </c>
      <c r="BG221" s="194">
        <f>IF(N221="zákl. přenesená",J221,0)</f>
        <v>0</v>
      </c>
      <c r="BH221" s="194">
        <f>IF(N221="sníž. přenesená",J221,0)</f>
        <v>0</v>
      </c>
      <c r="BI221" s="194">
        <f>IF(N221="nulová",J221,0)</f>
        <v>0</v>
      </c>
      <c r="BJ221" s="14" t="s">
        <v>80</v>
      </c>
      <c r="BK221" s="194">
        <f>ROUND(I221*H221,2)</f>
        <v>0</v>
      </c>
      <c r="BL221" s="14" t="s">
        <v>2052</v>
      </c>
      <c r="BM221" s="193" t="s">
        <v>703</v>
      </c>
    </row>
    <row r="222" spans="1:65" s="2" customFormat="1" ht="11.25">
      <c r="A222" s="31"/>
      <c r="B222" s="32"/>
      <c r="C222" s="33"/>
      <c r="D222" s="195" t="s">
        <v>157</v>
      </c>
      <c r="E222" s="33"/>
      <c r="F222" s="196" t="s">
        <v>2148</v>
      </c>
      <c r="G222" s="33"/>
      <c r="H222" s="33"/>
      <c r="I222" s="197"/>
      <c r="J222" s="33"/>
      <c r="K222" s="33"/>
      <c r="L222" s="36"/>
      <c r="M222" s="198"/>
      <c r="N222" s="199"/>
      <c r="O222" s="68"/>
      <c r="P222" s="68"/>
      <c r="Q222" s="68"/>
      <c r="R222" s="68"/>
      <c r="S222" s="68"/>
      <c r="T222" s="69"/>
      <c r="U222" s="31"/>
      <c r="V222" s="31"/>
      <c r="W222" s="31"/>
      <c r="X222" s="31"/>
      <c r="Y222" s="31"/>
      <c r="Z222" s="31"/>
      <c r="AA222" s="31"/>
      <c r="AB222" s="31"/>
      <c r="AC222" s="31"/>
      <c r="AD222" s="31"/>
      <c r="AE222" s="31"/>
      <c r="AT222" s="14" t="s">
        <v>157</v>
      </c>
      <c r="AU222" s="14" t="s">
        <v>80</v>
      </c>
    </row>
    <row r="223" spans="1:65" s="2" customFormat="1" ht="37.9" customHeight="1">
      <c r="A223" s="31"/>
      <c r="B223" s="32"/>
      <c r="C223" s="181" t="s">
        <v>525</v>
      </c>
      <c r="D223" s="181" t="s">
        <v>150</v>
      </c>
      <c r="E223" s="182" t="s">
        <v>2149</v>
      </c>
      <c r="F223" s="183" t="s">
        <v>2150</v>
      </c>
      <c r="G223" s="184" t="s">
        <v>197</v>
      </c>
      <c r="H223" s="185">
        <v>8</v>
      </c>
      <c r="I223" s="186"/>
      <c r="J223" s="187">
        <f>ROUND(I223*H223,2)</f>
        <v>0</v>
      </c>
      <c r="K223" s="183" t="s">
        <v>154</v>
      </c>
      <c r="L223" s="188"/>
      <c r="M223" s="189" t="s">
        <v>1</v>
      </c>
      <c r="N223" s="190" t="s">
        <v>38</v>
      </c>
      <c r="O223" s="68"/>
      <c r="P223" s="191">
        <f>O223*H223</f>
        <v>0</v>
      </c>
      <c r="Q223" s="191">
        <v>0</v>
      </c>
      <c r="R223" s="191">
        <f>Q223*H223</f>
        <v>0</v>
      </c>
      <c r="S223" s="191">
        <v>0</v>
      </c>
      <c r="T223" s="192">
        <f>S223*H223</f>
        <v>0</v>
      </c>
      <c r="U223" s="31"/>
      <c r="V223" s="31"/>
      <c r="W223" s="31"/>
      <c r="X223" s="31"/>
      <c r="Y223" s="31"/>
      <c r="Z223" s="31"/>
      <c r="AA223" s="31"/>
      <c r="AB223" s="31"/>
      <c r="AC223" s="31"/>
      <c r="AD223" s="31"/>
      <c r="AE223" s="31"/>
      <c r="AR223" s="193" t="s">
        <v>2052</v>
      </c>
      <c r="AT223" s="193" t="s">
        <v>150</v>
      </c>
      <c r="AU223" s="193" t="s">
        <v>80</v>
      </c>
      <c r="AY223" s="14" t="s">
        <v>149</v>
      </c>
      <c r="BE223" s="194">
        <f>IF(N223="základní",J223,0)</f>
        <v>0</v>
      </c>
      <c r="BF223" s="194">
        <f>IF(N223="snížená",J223,0)</f>
        <v>0</v>
      </c>
      <c r="BG223" s="194">
        <f>IF(N223="zákl. přenesená",J223,0)</f>
        <v>0</v>
      </c>
      <c r="BH223" s="194">
        <f>IF(N223="sníž. přenesená",J223,0)</f>
        <v>0</v>
      </c>
      <c r="BI223" s="194">
        <f>IF(N223="nulová",J223,0)</f>
        <v>0</v>
      </c>
      <c r="BJ223" s="14" t="s">
        <v>80</v>
      </c>
      <c r="BK223" s="194">
        <f>ROUND(I223*H223,2)</f>
        <v>0</v>
      </c>
      <c r="BL223" s="14" t="s">
        <v>2052</v>
      </c>
      <c r="BM223" s="193" t="s">
        <v>712</v>
      </c>
    </row>
    <row r="224" spans="1:65" s="2" customFormat="1" ht="29.25">
      <c r="A224" s="31"/>
      <c r="B224" s="32"/>
      <c r="C224" s="33"/>
      <c r="D224" s="195" t="s">
        <v>157</v>
      </c>
      <c r="E224" s="33"/>
      <c r="F224" s="196" t="s">
        <v>2150</v>
      </c>
      <c r="G224" s="33"/>
      <c r="H224" s="33"/>
      <c r="I224" s="197"/>
      <c r="J224" s="33"/>
      <c r="K224" s="33"/>
      <c r="L224" s="36"/>
      <c r="M224" s="198"/>
      <c r="N224" s="199"/>
      <c r="O224" s="68"/>
      <c r="P224" s="68"/>
      <c r="Q224" s="68"/>
      <c r="R224" s="68"/>
      <c r="S224" s="68"/>
      <c r="T224" s="69"/>
      <c r="U224" s="31"/>
      <c r="V224" s="31"/>
      <c r="W224" s="31"/>
      <c r="X224" s="31"/>
      <c r="Y224" s="31"/>
      <c r="Z224" s="31"/>
      <c r="AA224" s="31"/>
      <c r="AB224" s="31"/>
      <c r="AC224" s="31"/>
      <c r="AD224" s="31"/>
      <c r="AE224" s="31"/>
      <c r="AT224" s="14" t="s">
        <v>157</v>
      </c>
      <c r="AU224" s="14" t="s">
        <v>80</v>
      </c>
    </row>
    <row r="225" spans="1:65" s="2" customFormat="1" ht="24.2" customHeight="1">
      <c r="A225" s="31"/>
      <c r="B225" s="32"/>
      <c r="C225" s="200" t="s">
        <v>529</v>
      </c>
      <c r="D225" s="200" t="s">
        <v>185</v>
      </c>
      <c r="E225" s="201" t="s">
        <v>2151</v>
      </c>
      <c r="F225" s="202" t="s">
        <v>2152</v>
      </c>
      <c r="G225" s="203" t="s">
        <v>197</v>
      </c>
      <c r="H225" s="204">
        <v>8</v>
      </c>
      <c r="I225" s="205"/>
      <c r="J225" s="206">
        <f>ROUND(I225*H225,2)</f>
        <v>0</v>
      </c>
      <c r="K225" s="202" t="s">
        <v>154</v>
      </c>
      <c r="L225" s="36"/>
      <c r="M225" s="207" t="s">
        <v>1</v>
      </c>
      <c r="N225" s="208" t="s">
        <v>38</v>
      </c>
      <c r="O225" s="68"/>
      <c r="P225" s="191">
        <f>O225*H225</f>
        <v>0</v>
      </c>
      <c r="Q225" s="191">
        <v>0</v>
      </c>
      <c r="R225" s="191">
        <f>Q225*H225</f>
        <v>0</v>
      </c>
      <c r="S225" s="191">
        <v>0</v>
      </c>
      <c r="T225" s="192">
        <f>S225*H225</f>
        <v>0</v>
      </c>
      <c r="U225" s="31"/>
      <c r="V225" s="31"/>
      <c r="W225" s="31"/>
      <c r="X225" s="31"/>
      <c r="Y225" s="31"/>
      <c r="Z225" s="31"/>
      <c r="AA225" s="31"/>
      <c r="AB225" s="31"/>
      <c r="AC225" s="31"/>
      <c r="AD225" s="31"/>
      <c r="AE225" s="31"/>
      <c r="AR225" s="193" t="s">
        <v>2052</v>
      </c>
      <c r="AT225" s="193" t="s">
        <v>185</v>
      </c>
      <c r="AU225" s="193" t="s">
        <v>80</v>
      </c>
      <c r="AY225" s="14" t="s">
        <v>149</v>
      </c>
      <c r="BE225" s="194">
        <f>IF(N225="základní",J225,0)</f>
        <v>0</v>
      </c>
      <c r="BF225" s="194">
        <f>IF(N225="snížená",J225,0)</f>
        <v>0</v>
      </c>
      <c r="BG225" s="194">
        <f>IF(N225="zákl. přenesená",J225,0)</f>
        <v>0</v>
      </c>
      <c r="BH225" s="194">
        <f>IF(N225="sníž. přenesená",J225,0)</f>
        <v>0</v>
      </c>
      <c r="BI225" s="194">
        <f>IF(N225="nulová",J225,0)</f>
        <v>0</v>
      </c>
      <c r="BJ225" s="14" t="s">
        <v>80</v>
      </c>
      <c r="BK225" s="194">
        <f>ROUND(I225*H225,2)</f>
        <v>0</v>
      </c>
      <c r="BL225" s="14" t="s">
        <v>2052</v>
      </c>
      <c r="BM225" s="193" t="s">
        <v>720</v>
      </c>
    </row>
    <row r="226" spans="1:65" s="2" customFormat="1" ht="11.25">
      <c r="A226" s="31"/>
      <c r="B226" s="32"/>
      <c r="C226" s="33"/>
      <c r="D226" s="195" t="s">
        <v>157</v>
      </c>
      <c r="E226" s="33"/>
      <c r="F226" s="196" t="s">
        <v>2152</v>
      </c>
      <c r="G226" s="33"/>
      <c r="H226" s="33"/>
      <c r="I226" s="197"/>
      <c r="J226" s="33"/>
      <c r="K226" s="33"/>
      <c r="L226" s="36"/>
      <c r="M226" s="198"/>
      <c r="N226" s="199"/>
      <c r="O226" s="68"/>
      <c r="P226" s="68"/>
      <c r="Q226" s="68"/>
      <c r="R226" s="68"/>
      <c r="S226" s="68"/>
      <c r="T226" s="69"/>
      <c r="U226" s="31"/>
      <c r="V226" s="31"/>
      <c r="W226" s="31"/>
      <c r="X226" s="31"/>
      <c r="Y226" s="31"/>
      <c r="Z226" s="31"/>
      <c r="AA226" s="31"/>
      <c r="AB226" s="31"/>
      <c r="AC226" s="31"/>
      <c r="AD226" s="31"/>
      <c r="AE226" s="31"/>
      <c r="AT226" s="14" t="s">
        <v>157</v>
      </c>
      <c r="AU226" s="14" t="s">
        <v>80</v>
      </c>
    </row>
    <row r="227" spans="1:65" s="2" customFormat="1" ht="37.9" customHeight="1">
      <c r="A227" s="31"/>
      <c r="B227" s="32"/>
      <c r="C227" s="181" t="s">
        <v>534</v>
      </c>
      <c r="D227" s="181" t="s">
        <v>150</v>
      </c>
      <c r="E227" s="182" t="s">
        <v>2153</v>
      </c>
      <c r="F227" s="183" t="s">
        <v>2154</v>
      </c>
      <c r="G227" s="184" t="s">
        <v>197</v>
      </c>
      <c r="H227" s="185">
        <v>8</v>
      </c>
      <c r="I227" s="186"/>
      <c r="J227" s="187">
        <f>ROUND(I227*H227,2)</f>
        <v>0</v>
      </c>
      <c r="K227" s="183" t="s">
        <v>154</v>
      </c>
      <c r="L227" s="188"/>
      <c r="M227" s="189" t="s">
        <v>1</v>
      </c>
      <c r="N227" s="190" t="s">
        <v>38</v>
      </c>
      <c r="O227" s="68"/>
      <c r="P227" s="191">
        <f>O227*H227</f>
        <v>0</v>
      </c>
      <c r="Q227" s="191">
        <v>0</v>
      </c>
      <c r="R227" s="191">
        <f>Q227*H227</f>
        <v>0</v>
      </c>
      <c r="S227" s="191">
        <v>0</v>
      </c>
      <c r="T227" s="192">
        <f>S227*H227</f>
        <v>0</v>
      </c>
      <c r="U227" s="31"/>
      <c r="V227" s="31"/>
      <c r="W227" s="31"/>
      <c r="X227" s="31"/>
      <c r="Y227" s="31"/>
      <c r="Z227" s="31"/>
      <c r="AA227" s="31"/>
      <c r="AB227" s="31"/>
      <c r="AC227" s="31"/>
      <c r="AD227" s="31"/>
      <c r="AE227" s="31"/>
      <c r="AR227" s="193" t="s">
        <v>2052</v>
      </c>
      <c r="AT227" s="193" t="s">
        <v>150</v>
      </c>
      <c r="AU227" s="193" t="s">
        <v>80</v>
      </c>
      <c r="AY227" s="14" t="s">
        <v>149</v>
      </c>
      <c r="BE227" s="194">
        <f>IF(N227="základní",J227,0)</f>
        <v>0</v>
      </c>
      <c r="BF227" s="194">
        <f>IF(N227="snížená",J227,0)</f>
        <v>0</v>
      </c>
      <c r="BG227" s="194">
        <f>IF(N227="zákl. přenesená",J227,0)</f>
        <v>0</v>
      </c>
      <c r="BH227" s="194">
        <f>IF(N227="sníž. přenesená",J227,0)</f>
        <v>0</v>
      </c>
      <c r="BI227" s="194">
        <f>IF(N227="nulová",J227,0)</f>
        <v>0</v>
      </c>
      <c r="BJ227" s="14" t="s">
        <v>80</v>
      </c>
      <c r="BK227" s="194">
        <f>ROUND(I227*H227,2)</f>
        <v>0</v>
      </c>
      <c r="BL227" s="14" t="s">
        <v>2052</v>
      </c>
      <c r="BM227" s="193" t="s">
        <v>730</v>
      </c>
    </row>
    <row r="228" spans="1:65" s="2" customFormat="1" ht="19.5">
      <c r="A228" s="31"/>
      <c r="B228" s="32"/>
      <c r="C228" s="33"/>
      <c r="D228" s="195" t="s">
        <v>157</v>
      </c>
      <c r="E228" s="33"/>
      <c r="F228" s="196" t="s">
        <v>2154</v>
      </c>
      <c r="G228" s="33"/>
      <c r="H228" s="33"/>
      <c r="I228" s="197"/>
      <c r="J228" s="33"/>
      <c r="K228" s="33"/>
      <c r="L228" s="36"/>
      <c r="M228" s="198"/>
      <c r="N228" s="199"/>
      <c r="O228" s="68"/>
      <c r="P228" s="68"/>
      <c r="Q228" s="68"/>
      <c r="R228" s="68"/>
      <c r="S228" s="68"/>
      <c r="T228" s="69"/>
      <c r="U228" s="31"/>
      <c r="V228" s="31"/>
      <c r="W228" s="31"/>
      <c r="X228" s="31"/>
      <c r="Y228" s="31"/>
      <c r="Z228" s="31"/>
      <c r="AA228" s="31"/>
      <c r="AB228" s="31"/>
      <c r="AC228" s="31"/>
      <c r="AD228" s="31"/>
      <c r="AE228" s="31"/>
      <c r="AT228" s="14" t="s">
        <v>157</v>
      </c>
      <c r="AU228" s="14" t="s">
        <v>80</v>
      </c>
    </row>
    <row r="229" spans="1:65" s="2" customFormat="1" ht="24.2" customHeight="1">
      <c r="A229" s="31"/>
      <c r="B229" s="32"/>
      <c r="C229" s="200" t="s">
        <v>539</v>
      </c>
      <c r="D229" s="200" t="s">
        <v>185</v>
      </c>
      <c r="E229" s="201" t="s">
        <v>2155</v>
      </c>
      <c r="F229" s="202" t="s">
        <v>2156</v>
      </c>
      <c r="G229" s="203" t="s">
        <v>197</v>
      </c>
      <c r="H229" s="204">
        <v>7</v>
      </c>
      <c r="I229" s="205"/>
      <c r="J229" s="206">
        <f>ROUND(I229*H229,2)</f>
        <v>0</v>
      </c>
      <c r="K229" s="202" t="s">
        <v>154</v>
      </c>
      <c r="L229" s="36"/>
      <c r="M229" s="207" t="s">
        <v>1</v>
      </c>
      <c r="N229" s="208" t="s">
        <v>38</v>
      </c>
      <c r="O229" s="68"/>
      <c r="P229" s="191">
        <f>O229*H229</f>
        <v>0</v>
      </c>
      <c r="Q229" s="191">
        <v>0</v>
      </c>
      <c r="R229" s="191">
        <f>Q229*H229</f>
        <v>0</v>
      </c>
      <c r="S229" s="191">
        <v>0</v>
      </c>
      <c r="T229" s="192">
        <f>S229*H229</f>
        <v>0</v>
      </c>
      <c r="U229" s="31"/>
      <c r="V229" s="31"/>
      <c r="W229" s="31"/>
      <c r="X229" s="31"/>
      <c r="Y229" s="31"/>
      <c r="Z229" s="31"/>
      <c r="AA229" s="31"/>
      <c r="AB229" s="31"/>
      <c r="AC229" s="31"/>
      <c r="AD229" s="31"/>
      <c r="AE229" s="31"/>
      <c r="AR229" s="193" t="s">
        <v>2052</v>
      </c>
      <c r="AT229" s="193" t="s">
        <v>185</v>
      </c>
      <c r="AU229" s="193" t="s">
        <v>80</v>
      </c>
      <c r="AY229" s="14" t="s">
        <v>149</v>
      </c>
      <c r="BE229" s="194">
        <f>IF(N229="základní",J229,0)</f>
        <v>0</v>
      </c>
      <c r="BF229" s="194">
        <f>IF(N229="snížená",J229,0)</f>
        <v>0</v>
      </c>
      <c r="BG229" s="194">
        <f>IF(N229="zákl. přenesená",J229,0)</f>
        <v>0</v>
      </c>
      <c r="BH229" s="194">
        <f>IF(N229="sníž. přenesená",J229,0)</f>
        <v>0</v>
      </c>
      <c r="BI229" s="194">
        <f>IF(N229="nulová",J229,0)</f>
        <v>0</v>
      </c>
      <c r="BJ229" s="14" t="s">
        <v>80</v>
      </c>
      <c r="BK229" s="194">
        <f>ROUND(I229*H229,2)</f>
        <v>0</v>
      </c>
      <c r="BL229" s="14" t="s">
        <v>2052</v>
      </c>
      <c r="BM229" s="193" t="s">
        <v>738</v>
      </c>
    </row>
    <row r="230" spans="1:65" s="2" customFormat="1" ht="11.25">
      <c r="A230" s="31"/>
      <c r="B230" s="32"/>
      <c r="C230" s="33"/>
      <c r="D230" s="195" t="s">
        <v>157</v>
      </c>
      <c r="E230" s="33"/>
      <c r="F230" s="196" t="s">
        <v>2156</v>
      </c>
      <c r="G230" s="33"/>
      <c r="H230" s="33"/>
      <c r="I230" s="197"/>
      <c r="J230" s="33"/>
      <c r="K230" s="33"/>
      <c r="L230" s="36"/>
      <c r="M230" s="198"/>
      <c r="N230" s="199"/>
      <c r="O230" s="68"/>
      <c r="P230" s="68"/>
      <c r="Q230" s="68"/>
      <c r="R230" s="68"/>
      <c r="S230" s="68"/>
      <c r="T230" s="69"/>
      <c r="U230" s="31"/>
      <c r="V230" s="31"/>
      <c r="W230" s="31"/>
      <c r="X230" s="31"/>
      <c r="Y230" s="31"/>
      <c r="Z230" s="31"/>
      <c r="AA230" s="31"/>
      <c r="AB230" s="31"/>
      <c r="AC230" s="31"/>
      <c r="AD230" s="31"/>
      <c r="AE230" s="31"/>
      <c r="AT230" s="14" t="s">
        <v>157</v>
      </c>
      <c r="AU230" s="14" t="s">
        <v>80</v>
      </c>
    </row>
    <row r="231" spans="1:65" s="2" customFormat="1" ht="29.25">
      <c r="A231" s="31"/>
      <c r="B231" s="32"/>
      <c r="C231" s="33"/>
      <c r="D231" s="195" t="s">
        <v>495</v>
      </c>
      <c r="E231" s="33"/>
      <c r="F231" s="220" t="s">
        <v>2157</v>
      </c>
      <c r="G231" s="33"/>
      <c r="H231" s="33"/>
      <c r="I231" s="197"/>
      <c r="J231" s="33"/>
      <c r="K231" s="33"/>
      <c r="L231" s="36"/>
      <c r="M231" s="198"/>
      <c r="N231" s="199"/>
      <c r="O231" s="68"/>
      <c r="P231" s="68"/>
      <c r="Q231" s="68"/>
      <c r="R231" s="68"/>
      <c r="S231" s="68"/>
      <c r="T231" s="69"/>
      <c r="U231" s="31"/>
      <c r="V231" s="31"/>
      <c r="W231" s="31"/>
      <c r="X231" s="31"/>
      <c r="Y231" s="31"/>
      <c r="Z231" s="31"/>
      <c r="AA231" s="31"/>
      <c r="AB231" s="31"/>
      <c r="AC231" s="31"/>
      <c r="AD231" s="31"/>
      <c r="AE231" s="31"/>
      <c r="AT231" s="14" t="s">
        <v>495</v>
      </c>
      <c r="AU231" s="14" t="s">
        <v>80</v>
      </c>
    </row>
    <row r="232" spans="1:65" s="2" customFormat="1" ht="37.9" customHeight="1">
      <c r="A232" s="31"/>
      <c r="B232" s="32"/>
      <c r="C232" s="181" t="s">
        <v>544</v>
      </c>
      <c r="D232" s="181" t="s">
        <v>150</v>
      </c>
      <c r="E232" s="182" t="s">
        <v>2158</v>
      </c>
      <c r="F232" s="183" t="s">
        <v>2159</v>
      </c>
      <c r="G232" s="184" t="s">
        <v>197</v>
      </c>
      <c r="H232" s="185">
        <v>5</v>
      </c>
      <c r="I232" s="186"/>
      <c r="J232" s="187">
        <f>ROUND(I232*H232,2)</f>
        <v>0</v>
      </c>
      <c r="K232" s="183" t="s">
        <v>154</v>
      </c>
      <c r="L232" s="188"/>
      <c r="M232" s="189" t="s">
        <v>1</v>
      </c>
      <c r="N232" s="190" t="s">
        <v>38</v>
      </c>
      <c r="O232" s="68"/>
      <c r="P232" s="191">
        <f>O232*H232</f>
        <v>0</v>
      </c>
      <c r="Q232" s="191">
        <v>0</v>
      </c>
      <c r="R232" s="191">
        <f>Q232*H232</f>
        <v>0</v>
      </c>
      <c r="S232" s="191">
        <v>0</v>
      </c>
      <c r="T232" s="192">
        <f>S232*H232</f>
        <v>0</v>
      </c>
      <c r="U232" s="31"/>
      <c r="V232" s="31"/>
      <c r="W232" s="31"/>
      <c r="X232" s="31"/>
      <c r="Y232" s="31"/>
      <c r="Z232" s="31"/>
      <c r="AA232" s="31"/>
      <c r="AB232" s="31"/>
      <c r="AC232" s="31"/>
      <c r="AD232" s="31"/>
      <c r="AE232" s="31"/>
      <c r="AR232" s="193" t="s">
        <v>2052</v>
      </c>
      <c r="AT232" s="193" t="s">
        <v>150</v>
      </c>
      <c r="AU232" s="193" t="s">
        <v>80</v>
      </c>
      <c r="AY232" s="14" t="s">
        <v>149</v>
      </c>
      <c r="BE232" s="194">
        <f>IF(N232="základní",J232,0)</f>
        <v>0</v>
      </c>
      <c r="BF232" s="194">
        <f>IF(N232="snížená",J232,0)</f>
        <v>0</v>
      </c>
      <c r="BG232" s="194">
        <f>IF(N232="zákl. přenesená",J232,0)</f>
        <v>0</v>
      </c>
      <c r="BH232" s="194">
        <f>IF(N232="sníž. přenesená",J232,0)</f>
        <v>0</v>
      </c>
      <c r="BI232" s="194">
        <f>IF(N232="nulová",J232,0)</f>
        <v>0</v>
      </c>
      <c r="BJ232" s="14" t="s">
        <v>80</v>
      </c>
      <c r="BK232" s="194">
        <f>ROUND(I232*H232,2)</f>
        <v>0</v>
      </c>
      <c r="BL232" s="14" t="s">
        <v>2052</v>
      </c>
      <c r="BM232" s="193" t="s">
        <v>746</v>
      </c>
    </row>
    <row r="233" spans="1:65" s="2" customFormat="1" ht="19.5">
      <c r="A233" s="31"/>
      <c r="B233" s="32"/>
      <c r="C233" s="33"/>
      <c r="D233" s="195" t="s">
        <v>157</v>
      </c>
      <c r="E233" s="33"/>
      <c r="F233" s="196" t="s">
        <v>2159</v>
      </c>
      <c r="G233" s="33"/>
      <c r="H233" s="33"/>
      <c r="I233" s="197"/>
      <c r="J233" s="33"/>
      <c r="K233" s="33"/>
      <c r="L233" s="36"/>
      <c r="M233" s="198"/>
      <c r="N233" s="199"/>
      <c r="O233" s="68"/>
      <c r="P233" s="68"/>
      <c r="Q233" s="68"/>
      <c r="R233" s="68"/>
      <c r="S233" s="68"/>
      <c r="T233" s="69"/>
      <c r="U233" s="31"/>
      <c r="V233" s="31"/>
      <c r="W233" s="31"/>
      <c r="X233" s="31"/>
      <c r="Y233" s="31"/>
      <c r="Z233" s="31"/>
      <c r="AA233" s="31"/>
      <c r="AB233" s="31"/>
      <c r="AC233" s="31"/>
      <c r="AD233" s="31"/>
      <c r="AE233" s="31"/>
      <c r="AT233" s="14" t="s">
        <v>157</v>
      </c>
      <c r="AU233" s="14" t="s">
        <v>80</v>
      </c>
    </row>
    <row r="234" spans="1:65" s="2" customFormat="1" ht="24.2" customHeight="1">
      <c r="A234" s="31"/>
      <c r="B234" s="32"/>
      <c r="C234" s="181" t="s">
        <v>549</v>
      </c>
      <c r="D234" s="181" t="s">
        <v>150</v>
      </c>
      <c r="E234" s="182" t="s">
        <v>2160</v>
      </c>
      <c r="F234" s="183" t="s">
        <v>2161</v>
      </c>
      <c r="G234" s="184" t="s">
        <v>197</v>
      </c>
      <c r="H234" s="185">
        <v>1</v>
      </c>
      <c r="I234" s="186"/>
      <c r="J234" s="187">
        <f>ROUND(I234*H234,2)</f>
        <v>0</v>
      </c>
      <c r="K234" s="183" t="s">
        <v>154</v>
      </c>
      <c r="L234" s="188"/>
      <c r="M234" s="189" t="s">
        <v>1</v>
      </c>
      <c r="N234" s="190" t="s">
        <v>38</v>
      </c>
      <c r="O234" s="68"/>
      <c r="P234" s="191">
        <f>O234*H234</f>
        <v>0</v>
      </c>
      <c r="Q234" s="191">
        <v>0</v>
      </c>
      <c r="R234" s="191">
        <f>Q234*H234</f>
        <v>0</v>
      </c>
      <c r="S234" s="191">
        <v>0</v>
      </c>
      <c r="T234" s="192">
        <f>S234*H234</f>
        <v>0</v>
      </c>
      <c r="U234" s="31"/>
      <c r="V234" s="31"/>
      <c r="W234" s="31"/>
      <c r="X234" s="31"/>
      <c r="Y234" s="31"/>
      <c r="Z234" s="31"/>
      <c r="AA234" s="31"/>
      <c r="AB234" s="31"/>
      <c r="AC234" s="31"/>
      <c r="AD234" s="31"/>
      <c r="AE234" s="31"/>
      <c r="AR234" s="193" t="s">
        <v>2052</v>
      </c>
      <c r="AT234" s="193" t="s">
        <v>150</v>
      </c>
      <c r="AU234" s="193" t="s">
        <v>80</v>
      </c>
      <c r="AY234" s="14" t="s">
        <v>149</v>
      </c>
      <c r="BE234" s="194">
        <f>IF(N234="základní",J234,0)</f>
        <v>0</v>
      </c>
      <c r="BF234" s="194">
        <f>IF(N234="snížená",J234,0)</f>
        <v>0</v>
      </c>
      <c r="BG234" s="194">
        <f>IF(N234="zákl. přenesená",J234,0)</f>
        <v>0</v>
      </c>
      <c r="BH234" s="194">
        <f>IF(N234="sníž. přenesená",J234,0)</f>
        <v>0</v>
      </c>
      <c r="BI234" s="194">
        <f>IF(N234="nulová",J234,0)</f>
        <v>0</v>
      </c>
      <c r="BJ234" s="14" t="s">
        <v>80</v>
      </c>
      <c r="BK234" s="194">
        <f>ROUND(I234*H234,2)</f>
        <v>0</v>
      </c>
      <c r="BL234" s="14" t="s">
        <v>2052</v>
      </c>
      <c r="BM234" s="193" t="s">
        <v>754</v>
      </c>
    </row>
    <row r="235" spans="1:65" s="2" customFormat="1" ht="19.5">
      <c r="A235" s="31"/>
      <c r="B235" s="32"/>
      <c r="C235" s="33"/>
      <c r="D235" s="195" t="s">
        <v>157</v>
      </c>
      <c r="E235" s="33"/>
      <c r="F235" s="196" t="s">
        <v>2161</v>
      </c>
      <c r="G235" s="33"/>
      <c r="H235" s="33"/>
      <c r="I235" s="197"/>
      <c r="J235" s="33"/>
      <c r="K235" s="33"/>
      <c r="L235" s="36"/>
      <c r="M235" s="198"/>
      <c r="N235" s="199"/>
      <c r="O235" s="68"/>
      <c r="P235" s="68"/>
      <c r="Q235" s="68"/>
      <c r="R235" s="68"/>
      <c r="S235" s="68"/>
      <c r="T235" s="69"/>
      <c r="U235" s="31"/>
      <c r="V235" s="31"/>
      <c r="W235" s="31"/>
      <c r="X235" s="31"/>
      <c r="Y235" s="31"/>
      <c r="Z235" s="31"/>
      <c r="AA235" s="31"/>
      <c r="AB235" s="31"/>
      <c r="AC235" s="31"/>
      <c r="AD235" s="31"/>
      <c r="AE235" s="31"/>
      <c r="AT235" s="14" t="s">
        <v>157</v>
      </c>
      <c r="AU235" s="14" t="s">
        <v>80</v>
      </c>
    </row>
    <row r="236" spans="1:65" s="2" customFormat="1" ht="49.15" customHeight="1">
      <c r="A236" s="31"/>
      <c r="B236" s="32"/>
      <c r="C236" s="181" t="s">
        <v>554</v>
      </c>
      <c r="D236" s="181" t="s">
        <v>150</v>
      </c>
      <c r="E236" s="182" t="s">
        <v>2162</v>
      </c>
      <c r="F236" s="183" t="s">
        <v>2163</v>
      </c>
      <c r="G236" s="184" t="s">
        <v>197</v>
      </c>
      <c r="H236" s="185">
        <v>1</v>
      </c>
      <c r="I236" s="186"/>
      <c r="J236" s="187">
        <f>ROUND(I236*H236,2)</f>
        <v>0</v>
      </c>
      <c r="K236" s="183" t="s">
        <v>154</v>
      </c>
      <c r="L236" s="188"/>
      <c r="M236" s="189" t="s">
        <v>1</v>
      </c>
      <c r="N236" s="190" t="s">
        <v>38</v>
      </c>
      <c r="O236" s="68"/>
      <c r="P236" s="191">
        <f>O236*H236</f>
        <v>0</v>
      </c>
      <c r="Q236" s="191">
        <v>0</v>
      </c>
      <c r="R236" s="191">
        <f>Q236*H236</f>
        <v>0</v>
      </c>
      <c r="S236" s="191">
        <v>0</v>
      </c>
      <c r="T236" s="192">
        <f>S236*H236</f>
        <v>0</v>
      </c>
      <c r="U236" s="31"/>
      <c r="V236" s="31"/>
      <c r="W236" s="31"/>
      <c r="X236" s="31"/>
      <c r="Y236" s="31"/>
      <c r="Z236" s="31"/>
      <c r="AA236" s="31"/>
      <c r="AB236" s="31"/>
      <c r="AC236" s="31"/>
      <c r="AD236" s="31"/>
      <c r="AE236" s="31"/>
      <c r="AR236" s="193" t="s">
        <v>2052</v>
      </c>
      <c r="AT236" s="193" t="s">
        <v>150</v>
      </c>
      <c r="AU236" s="193" t="s">
        <v>80</v>
      </c>
      <c r="AY236" s="14" t="s">
        <v>149</v>
      </c>
      <c r="BE236" s="194">
        <f>IF(N236="základní",J236,0)</f>
        <v>0</v>
      </c>
      <c r="BF236" s="194">
        <f>IF(N236="snížená",J236,0)</f>
        <v>0</v>
      </c>
      <c r="BG236" s="194">
        <f>IF(N236="zákl. přenesená",J236,0)</f>
        <v>0</v>
      </c>
      <c r="BH236" s="194">
        <f>IF(N236="sníž. přenesená",J236,0)</f>
        <v>0</v>
      </c>
      <c r="BI236" s="194">
        <f>IF(N236="nulová",J236,0)</f>
        <v>0</v>
      </c>
      <c r="BJ236" s="14" t="s">
        <v>80</v>
      </c>
      <c r="BK236" s="194">
        <f>ROUND(I236*H236,2)</f>
        <v>0</v>
      </c>
      <c r="BL236" s="14" t="s">
        <v>2052</v>
      </c>
      <c r="BM236" s="193" t="s">
        <v>762</v>
      </c>
    </row>
    <row r="237" spans="1:65" s="2" customFormat="1" ht="29.25">
      <c r="A237" s="31"/>
      <c r="B237" s="32"/>
      <c r="C237" s="33"/>
      <c r="D237" s="195" t="s">
        <v>157</v>
      </c>
      <c r="E237" s="33"/>
      <c r="F237" s="196" t="s">
        <v>2163</v>
      </c>
      <c r="G237" s="33"/>
      <c r="H237" s="33"/>
      <c r="I237" s="197"/>
      <c r="J237" s="33"/>
      <c r="K237" s="33"/>
      <c r="L237" s="36"/>
      <c r="M237" s="198"/>
      <c r="N237" s="199"/>
      <c r="O237" s="68"/>
      <c r="P237" s="68"/>
      <c r="Q237" s="68"/>
      <c r="R237" s="68"/>
      <c r="S237" s="68"/>
      <c r="T237" s="69"/>
      <c r="U237" s="31"/>
      <c r="V237" s="31"/>
      <c r="W237" s="31"/>
      <c r="X237" s="31"/>
      <c r="Y237" s="31"/>
      <c r="Z237" s="31"/>
      <c r="AA237" s="31"/>
      <c r="AB237" s="31"/>
      <c r="AC237" s="31"/>
      <c r="AD237" s="31"/>
      <c r="AE237" s="31"/>
      <c r="AT237" s="14" t="s">
        <v>157</v>
      </c>
      <c r="AU237" s="14" t="s">
        <v>80</v>
      </c>
    </row>
    <row r="238" spans="1:65" s="2" customFormat="1" ht="19.5">
      <c r="A238" s="31"/>
      <c r="B238" s="32"/>
      <c r="C238" s="33"/>
      <c r="D238" s="195" t="s">
        <v>495</v>
      </c>
      <c r="E238" s="33"/>
      <c r="F238" s="220" t="s">
        <v>2164</v>
      </c>
      <c r="G238" s="33"/>
      <c r="H238" s="33"/>
      <c r="I238" s="197"/>
      <c r="J238" s="33"/>
      <c r="K238" s="33"/>
      <c r="L238" s="36"/>
      <c r="M238" s="198"/>
      <c r="N238" s="199"/>
      <c r="O238" s="68"/>
      <c r="P238" s="68"/>
      <c r="Q238" s="68"/>
      <c r="R238" s="68"/>
      <c r="S238" s="68"/>
      <c r="T238" s="69"/>
      <c r="U238" s="31"/>
      <c r="V238" s="31"/>
      <c r="W238" s="31"/>
      <c r="X238" s="31"/>
      <c r="Y238" s="31"/>
      <c r="Z238" s="31"/>
      <c r="AA238" s="31"/>
      <c r="AB238" s="31"/>
      <c r="AC238" s="31"/>
      <c r="AD238" s="31"/>
      <c r="AE238" s="31"/>
      <c r="AT238" s="14" t="s">
        <v>495</v>
      </c>
      <c r="AU238" s="14" t="s">
        <v>80</v>
      </c>
    </row>
    <row r="239" spans="1:65" s="2" customFormat="1" ht="24.2" customHeight="1">
      <c r="A239" s="31"/>
      <c r="B239" s="32"/>
      <c r="C239" s="200" t="s">
        <v>559</v>
      </c>
      <c r="D239" s="200" t="s">
        <v>185</v>
      </c>
      <c r="E239" s="201" t="s">
        <v>2165</v>
      </c>
      <c r="F239" s="202" t="s">
        <v>2166</v>
      </c>
      <c r="G239" s="203" t="s">
        <v>197</v>
      </c>
      <c r="H239" s="204">
        <v>1</v>
      </c>
      <c r="I239" s="205"/>
      <c r="J239" s="206">
        <f>ROUND(I239*H239,2)</f>
        <v>0</v>
      </c>
      <c r="K239" s="202" t="s">
        <v>154</v>
      </c>
      <c r="L239" s="36"/>
      <c r="M239" s="207" t="s">
        <v>1</v>
      </c>
      <c r="N239" s="208" t="s">
        <v>38</v>
      </c>
      <c r="O239" s="68"/>
      <c r="P239" s="191">
        <f>O239*H239</f>
        <v>0</v>
      </c>
      <c r="Q239" s="191">
        <v>0</v>
      </c>
      <c r="R239" s="191">
        <f>Q239*H239</f>
        <v>0</v>
      </c>
      <c r="S239" s="191">
        <v>0</v>
      </c>
      <c r="T239" s="192">
        <f>S239*H239</f>
        <v>0</v>
      </c>
      <c r="U239" s="31"/>
      <c r="V239" s="31"/>
      <c r="W239" s="31"/>
      <c r="X239" s="31"/>
      <c r="Y239" s="31"/>
      <c r="Z239" s="31"/>
      <c r="AA239" s="31"/>
      <c r="AB239" s="31"/>
      <c r="AC239" s="31"/>
      <c r="AD239" s="31"/>
      <c r="AE239" s="31"/>
      <c r="AR239" s="193" t="s">
        <v>2052</v>
      </c>
      <c r="AT239" s="193" t="s">
        <v>185</v>
      </c>
      <c r="AU239" s="193" t="s">
        <v>80</v>
      </c>
      <c r="AY239" s="14" t="s">
        <v>149</v>
      </c>
      <c r="BE239" s="194">
        <f>IF(N239="základní",J239,0)</f>
        <v>0</v>
      </c>
      <c r="BF239" s="194">
        <f>IF(N239="snížená",J239,0)</f>
        <v>0</v>
      </c>
      <c r="BG239" s="194">
        <f>IF(N239="zákl. přenesená",J239,0)</f>
        <v>0</v>
      </c>
      <c r="BH239" s="194">
        <f>IF(N239="sníž. přenesená",J239,0)</f>
        <v>0</v>
      </c>
      <c r="BI239" s="194">
        <f>IF(N239="nulová",J239,0)</f>
        <v>0</v>
      </c>
      <c r="BJ239" s="14" t="s">
        <v>80</v>
      </c>
      <c r="BK239" s="194">
        <f>ROUND(I239*H239,2)</f>
        <v>0</v>
      </c>
      <c r="BL239" s="14" t="s">
        <v>2052</v>
      </c>
      <c r="BM239" s="193" t="s">
        <v>770</v>
      </c>
    </row>
    <row r="240" spans="1:65" s="2" customFormat="1" ht="19.5">
      <c r="A240" s="31"/>
      <c r="B240" s="32"/>
      <c r="C240" s="33"/>
      <c r="D240" s="195" t="s">
        <v>157</v>
      </c>
      <c r="E240" s="33"/>
      <c r="F240" s="196" t="s">
        <v>2166</v>
      </c>
      <c r="G240" s="33"/>
      <c r="H240" s="33"/>
      <c r="I240" s="197"/>
      <c r="J240" s="33"/>
      <c r="K240" s="33"/>
      <c r="L240" s="36"/>
      <c r="M240" s="198"/>
      <c r="N240" s="199"/>
      <c r="O240" s="68"/>
      <c r="P240" s="68"/>
      <c r="Q240" s="68"/>
      <c r="R240" s="68"/>
      <c r="S240" s="68"/>
      <c r="T240" s="69"/>
      <c r="U240" s="31"/>
      <c r="V240" s="31"/>
      <c r="W240" s="31"/>
      <c r="X240" s="31"/>
      <c r="Y240" s="31"/>
      <c r="Z240" s="31"/>
      <c r="AA240" s="31"/>
      <c r="AB240" s="31"/>
      <c r="AC240" s="31"/>
      <c r="AD240" s="31"/>
      <c r="AE240" s="31"/>
      <c r="AT240" s="14" t="s">
        <v>157</v>
      </c>
      <c r="AU240" s="14" t="s">
        <v>80</v>
      </c>
    </row>
    <row r="241" spans="1:65" s="2" customFormat="1" ht="49.15" customHeight="1">
      <c r="A241" s="31"/>
      <c r="B241" s="32"/>
      <c r="C241" s="181" t="s">
        <v>563</v>
      </c>
      <c r="D241" s="181" t="s">
        <v>150</v>
      </c>
      <c r="E241" s="182" t="s">
        <v>2167</v>
      </c>
      <c r="F241" s="183" t="s">
        <v>2168</v>
      </c>
      <c r="G241" s="184" t="s">
        <v>197</v>
      </c>
      <c r="H241" s="185">
        <v>1</v>
      </c>
      <c r="I241" s="186"/>
      <c r="J241" s="187">
        <f>ROUND(I241*H241,2)</f>
        <v>0</v>
      </c>
      <c r="K241" s="183" t="s">
        <v>154</v>
      </c>
      <c r="L241" s="188"/>
      <c r="M241" s="189" t="s">
        <v>1</v>
      </c>
      <c r="N241" s="190" t="s">
        <v>38</v>
      </c>
      <c r="O241" s="68"/>
      <c r="P241" s="191">
        <f>O241*H241</f>
        <v>0</v>
      </c>
      <c r="Q241" s="191">
        <v>0</v>
      </c>
      <c r="R241" s="191">
        <f>Q241*H241</f>
        <v>0</v>
      </c>
      <c r="S241" s="191">
        <v>0</v>
      </c>
      <c r="T241" s="192">
        <f>S241*H241</f>
        <v>0</v>
      </c>
      <c r="U241" s="31"/>
      <c r="V241" s="31"/>
      <c r="W241" s="31"/>
      <c r="X241" s="31"/>
      <c r="Y241" s="31"/>
      <c r="Z241" s="31"/>
      <c r="AA241" s="31"/>
      <c r="AB241" s="31"/>
      <c r="AC241" s="31"/>
      <c r="AD241" s="31"/>
      <c r="AE241" s="31"/>
      <c r="AR241" s="193" t="s">
        <v>2052</v>
      </c>
      <c r="AT241" s="193" t="s">
        <v>150</v>
      </c>
      <c r="AU241" s="193" t="s">
        <v>80</v>
      </c>
      <c r="AY241" s="14" t="s">
        <v>149</v>
      </c>
      <c r="BE241" s="194">
        <f>IF(N241="základní",J241,0)</f>
        <v>0</v>
      </c>
      <c r="BF241" s="194">
        <f>IF(N241="snížená",J241,0)</f>
        <v>0</v>
      </c>
      <c r="BG241" s="194">
        <f>IF(N241="zákl. přenesená",J241,0)</f>
        <v>0</v>
      </c>
      <c r="BH241" s="194">
        <f>IF(N241="sníž. přenesená",J241,0)</f>
        <v>0</v>
      </c>
      <c r="BI241" s="194">
        <f>IF(N241="nulová",J241,0)</f>
        <v>0</v>
      </c>
      <c r="BJ241" s="14" t="s">
        <v>80</v>
      </c>
      <c r="BK241" s="194">
        <f>ROUND(I241*H241,2)</f>
        <v>0</v>
      </c>
      <c r="BL241" s="14" t="s">
        <v>2052</v>
      </c>
      <c r="BM241" s="193" t="s">
        <v>778</v>
      </c>
    </row>
    <row r="242" spans="1:65" s="2" customFormat="1" ht="29.25">
      <c r="A242" s="31"/>
      <c r="B242" s="32"/>
      <c r="C242" s="33"/>
      <c r="D242" s="195" t="s">
        <v>157</v>
      </c>
      <c r="E242" s="33"/>
      <c r="F242" s="196" t="s">
        <v>2168</v>
      </c>
      <c r="G242" s="33"/>
      <c r="H242" s="33"/>
      <c r="I242" s="197"/>
      <c r="J242" s="33"/>
      <c r="K242" s="33"/>
      <c r="L242" s="36"/>
      <c r="M242" s="198"/>
      <c r="N242" s="199"/>
      <c r="O242" s="68"/>
      <c r="P242" s="68"/>
      <c r="Q242" s="68"/>
      <c r="R242" s="68"/>
      <c r="S242" s="68"/>
      <c r="T242" s="69"/>
      <c r="U242" s="31"/>
      <c r="V242" s="31"/>
      <c r="W242" s="31"/>
      <c r="X242" s="31"/>
      <c r="Y242" s="31"/>
      <c r="Z242" s="31"/>
      <c r="AA242" s="31"/>
      <c r="AB242" s="31"/>
      <c r="AC242" s="31"/>
      <c r="AD242" s="31"/>
      <c r="AE242" s="31"/>
      <c r="AT242" s="14" t="s">
        <v>157</v>
      </c>
      <c r="AU242" s="14" t="s">
        <v>80</v>
      </c>
    </row>
    <row r="243" spans="1:65" s="2" customFormat="1" ht="24.2" customHeight="1">
      <c r="A243" s="31"/>
      <c r="B243" s="32"/>
      <c r="C243" s="200" t="s">
        <v>567</v>
      </c>
      <c r="D243" s="200" t="s">
        <v>185</v>
      </c>
      <c r="E243" s="201" t="s">
        <v>2169</v>
      </c>
      <c r="F243" s="202" t="s">
        <v>2170</v>
      </c>
      <c r="G243" s="203" t="s">
        <v>197</v>
      </c>
      <c r="H243" s="204">
        <v>14</v>
      </c>
      <c r="I243" s="205"/>
      <c r="J243" s="206">
        <f>ROUND(I243*H243,2)</f>
        <v>0</v>
      </c>
      <c r="K243" s="202" t="s">
        <v>154</v>
      </c>
      <c r="L243" s="36"/>
      <c r="M243" s="207" t="s">
        <v>1</v>
      </c>
      <c r="N243" s="208" t="s">
        <v>38</v>
      </c>
      <c r="O243" s="68"/>
      <c r="P243" s="191">
        <f>O243*H243</f>
        <v>0</v>
      </c>
      <c r="Q243" s="191">
        <v>0</v>
      </c>
      <c r="R243" s="191">
        <f>Q243*H243</f>
        <v>0</v>
      </c>
      <c r="S243" s="191">
        <v>0</v>
      </c>
      <c r="T243" s="192">
        <f>S243*H243</f>
        <v>0</v>
      </c>
      <c r="U243" s="31"/>
      <c r="V243" s="31"/>
      <c r="W243" s="31"/>
      <c r="X243" s="31"/>
      <c r="Y243" s="31"/>
      <c r="Z243" s="31"/>
      <c r="AA243" s="31"/>
      <c r="AB243" s="31"/>
      <c r="AC243" s="31"/>
      <c r="AD243" s="31"/>
      <c r="AE243" s="31"/>
      <c r="AR243" s="193" t="s">
        <v>2052</v>
      </c>
      <c r="AT243" s="193" t="s">
        <v>185</v>
      </c>
      <c r="AU243" s="193" t="s">
        <v>80</v>
      </c>
      <c r="AY243" s="14" t="s">
        <v>149</v>
      </c>
      <c r="BE243" s="194">
        <f>IF(N243="základní",J243,0)</f>
        <v>0</v>
      </c>
      <c r="BF243" s="194">
        <f>IF(N243="snížená",J243,0)</f>
        <v>0</v>
      </c>
      <c r="BG243" s="194">
        <f>IF(N243="zákl. přenesená",J243,0)</f>
        <v>0</v>
      </c>
      <c r="BH243" s="194">
        <f>IF(N243="sníž. přenesená",J243,0)</f>
        <v>0</v>
      </c>
      <c r="BI243" s="194">
        <f>IF(N243="nulová",J243,0)</f>
        <v>0</v>
      </c>
      <c r="BJ243" s="14" t="s">
        <v>80</v>
      </c>
      <c r="BK243" s="194">
        <f>ROUND(I243*H243,2)</f>
        <v>0</v>
      </c>
      <c r="BL243" s="14" t="s">
        <v>2052</v>
      </c>
      <c r="BM243" s="193" t="s">
        <v>786</v>
      </c>
    </row>
    <row r="244" spans="1:65" s="2" customFormat="1" ht="19.5">
      <c r="A244" s="31"/>
      <c r="B244" s="32"/>
      <c r="C244" s="33"/>
      <c r="D244" s="195" t="s">
        <v>157</v>
      </c>
      <c r="E244" s="33"/>
      <c r="F244" s="196" t="s">
        <v>2170</v>
      </c>
      <c r="G244" s="33"/>
      <c r="H244" s="33"/>
      <c r="I244" s="197"/>
      <c r="J244" s="33"/>
      <c r="K244" s="33"/>
      <c r="L244" s="36"/>
      <c r="M244" s="198"/>
      <c r="N244" s="199"/>
      <c r="O244" s="68"/>
      <c r="P244" s="68"/>
      <c r="Q244" s="68"/>
      <c r="R244" s="68"/>
      <c r="S244" s="68"/>
      <c r="T244" s="69"/>
      <c r="U244" s="31"/>
      <c r="V244" s="31"/>
      <c r="W244" s="31"/>
      <c r="X244" s="31"/>
      <c r="Y244" s="31"/>
      <c r="Z244" s="31"/>
      <c r="AA244" s="31"/>
      <c r="AB244" s="31"/>
      <c r="AC244" s="31"/>
      <c r="AD244" s="31"/>
      <c r="AE244" s="31"/>
      <c r="AT244" s="14" t="s">
        <v>157</v>
      </c>
      <c r="AU244" s="14" t="s">
        <v>80</v>
      </c>
    </row>
    <row r="245" spans="1:65" s="2" customFormat="1" ht="19.5">
      <c r="A245" s="31"/>
      <c r="B245" s="32"/>
      <c r="C245" s="33"/>
      <c r="D245" s="195" t="s">
        <v>495</v>
      </c>
      <c r="E245" s="33"/>
      <c r="F245" s="220" t="s">
        <v>2171</v>
      </c>
      <c r="G245" s="33"/>
      <c r="H245" s="33"/>
      <c r="I245" s="197"/>
      <c r="J245" s="33"/>
      <c r="K245" s="33"/>
      <c r="L245" s="36"/>
      <c r="M245" s="198"/>
      <c r="N245" s="199"/>
      <c r="O245" s="68"/>
      <c r="P245" s="68"/>
      <c r="Q245" s="68"/>
      <c r="R245" s="68"/>
      <c r="S245" s="68"/>
      <c r="T245" s="69"/>
      <c r="U245" s="31"/>
      <c r="V245" s="31"/>
      <c r="W245" s="31"/>
      <c r="X245" s="31"/>
      <c r="Y245" s="31"/>
      <c r="Z245" s="31"/>
      <c r="AA245" s="31"/>
      <c r="AB245" s="31"/>
      <c r="AC245" s="31"/>
      <c r="AD245" s="31"/>
      <c r="AE245" s="31"/>
      <c r="AT245" s="14" t="s">
        <v>495</v>
      </c>
      <c r="AU245" s="14" t="s">
        <v>80</v>
      </c>
    </row>
    <row r="246" spans="1:65" s="2" customFormat="1" ht="49.15" customHeight="1">
      <c r="A246" s="31"/>
      <c r="B246" s="32"/>
      <c r="C246" s="181" t="s">
        <v>571</v>
      </c>
      <c r="D246" s="181" t="s">
        <v>150</v>
      </c>
      <c r="E246" s="182" t="s">
        <v>2172</v>
      </c>
      <c r="F246" s="183" t="s">
        <v>2173</v>
      </c>
      <c r="G246" s="184" t="s">
        <v>197</v>
      </c>
      <c r="H246" s="185">
        <v>1</v>
      </c>
      <c r="I246" s="186"/>
      <c r="J246" s="187">
        <f>ROUND(I246*H246,2)</f>
        <v>0</v>
      </c>
      <c r="K246" s="183" t="s">
        <v>154</v>
      </c>
      <c r="L246" s="188"/>
      <c r="M246" s="189" t="s">
        <v>1</v>
      </c>
      <c r="N246" s="190" t="s">
        <v>38</v>
      </c>
      <c r="O246" s="68"/>
      <c r="P246" s="191">
        <f>O246*H246</f>
        <v>0</v>
      </c>
      <c r="Q246" s="191">
        <v>0</v>
      </c>
      <c r="R246" s="191">
        <f>Q246*H246</f>
        <v>0</v>
      </c>
      <c r="S246" s="191">
        <v>0</v>
      </c>
      <c r="T246" s="192">
        <f>S246*H246</f>
        <v>0</v>
      </c>
      <c r="U246" s="31"/>
      <c r="V246" s="31"/>
      <c r="W246" s="31"/>
      <c r="X246" s="31"/>
      <c r="Y246" s="31"/>
      <c r="Z246" s="31"/>
      <c r="AA246" s="31"/>
      <c r="AB246" s="31"/>
      <c r="AC246" s="31"/>
      <c r="AD246" s="31"/>
      <c r="AE246" s="31"/>
      <c r="AR246" s="193" t="s">
        <v>2052</v>
      </c>
      <c r="AT246" s="193" t="s">
        <v>150</v>
      </c>
      <c r="AU246" s="193" t="s">
        <v>80</v>
      </c>
      <c r="AY246" s="14" t="s">
        <v>149</v>
      </c>
      <c r="BE246" s="194">
        <f>IF(N246="základní",J246,0)</f>
        <v>0</v>
      </c>
      <c r="BF246" s="194">
        <f>IF(N246="snížená",J246,0)</f>
        <v>0</v>
      </c>
      <c r="BG246" s="194">
        <f>IF(N246="zákl. přenesená",J246,0)</f>
        <v>0</v>
      </c>
      <c r="BH246" s="194">
        <f>IF(N246="sníž. přenesená",J246,0)</f>
        <v>0</v>
      </c>
      <c r="BI246" s="194">
        <f>IF(N246="nulová",J246,0)</f>
        <v>0</v>
      </c>
      <c r="BJ246" s="14" t="s">
        <v>80</v>
      </c>
      <c r="BK246" s="194">
        <f>ROUND(I246*H246,2)</f>
        <v>0</v>
      </c>
      <c r="BL246" s="14" t="s">
        <v>2052</v>
      </c>
      <c r="BM246" s="193" t="s">
        <v>794</v>
      </c>
    </row>
    <row r="247" spans="1:65" s="2" customFormat="1" ht="29.25">
      <c r="A247" s="31"/>
      <c r="B247" s="32"/>
      <c r="C247" s="33"/>
      <c r="D247" s="195" t="s">
        <v>157</v>
      </c>
      <c r="E247" s="33"/>
      <c r="F247" s="196" t="s">
        <v>2173</v>
      </c>
      <c r="G247" s="33"/>
      <c r="H247" s="33"/>
      <c r="I247" s="197"/>
      <c r="J247" s="33"/>
      <c r="K247" s="33"/>
      <c r="L247" s="36"/>
      <c r="M247" s="198"/>
      <c r="N247" s="199"/>
      <c r="O247" s="68"/>
      <c r="P247" s="68"/>
      <c r="Q247" s="68"/>
      <c r="R247" s="68"/>
      <c r="S247" s="68"/>
      <c r="T247" s="69"/>
      <c r="U247" s="31"/>
      <c r="V247" s="31"/>
      <c r="W247" s="31"/>
      <c r="X247" s="31"/>
      <c r="Y247" s="31"/>
      <c r="Z247" s="31"/>
      <c r="AA247" s="31"/>
      <c r="AB247" s="31"/>
      <c r="AC247" s="31"/>
      <c r="AD247" s="31"/>
      <c r="AE247" s="31"/>
      <c r="AT247" s="14" t="s">
        <v>157</v>
      </c>
      <c r="AU247" s="14" t="s">
        <v>80</v>
      </c>
    </row>
    <row r="248" spans="1:65" s="2" customFormat="1" ht="49.15" customHeight="1">
      <c r="A248" s="31"/>
      <c r="B248" s="32"/>
      <c r="C248" s="181" t="s">
        <v>575</v>
      </c>
      <c r="D248" s="181" t="s">
        <v>150</v>
      </c>
      <c r="E248" s="182" t="s">
        <v>2174</v>
      </c>
      <c r="F248" s="183" t="s">
        <v>2175</v>
      </c>
      <c r="G248" s="184" t="s">
        <v>197</v>
      </c>
      <c r="H248" s="185">
        <v>4</v>
      </c>
      <c r="I248" s="186"/>
      <c r="J248" s="187">
        <f>ROUND(I248*H248,2)</f>
        <v>0</v>
      </c>
      <c r="K248" s="183" t="s">
        <v>154</v>
      </c>
      <c r="L248" s="188"/>
      <c r="M248" s="189" t="s">
        <v>1</v>
      </c>
      <c r="N248" s="190" t="s">
        <v>38</v>
      </c>
      <c r="O248" s="68"/>
      <c r="P248" s="191">
        <f>O248*H248</f>
        <v>0</v>
      </c>
      <c r="Q248" s="191">
        <v>0</v>
      </c>
      <c r="R248" s="191">
        <f>Q248*H248</f>
        <v>0</v>
      </c>
      <c r="S248" s="191">
        <v>0</v>
      </c>
      <c r="T248" s="192">
        <f>S248*H248</f>
        <v>0</v>
      </c>
      <c r="U248" s="31"/>
      <c r="V248" s="31"/>
      <c r="W248" s="31"/>
      <c r="X248" s="31"/>
      <c r="Y248" s="31"/>
      <c r="Z248" s="31"/>
      <c r="AA248" s="31"/>
      <c r="AB248" s="31"/>
      <c r="AC248" s="31"/>
      <c r="AD248" s="31"/>
      <c r="AE248" s="31"/>
      <c r="AR248" s="193" t="s">
        <v>2052</v>
      </c>
      <c r="AT248" s="193" t="s">
        <v>150</v>
      </c>
      <c r="AU248" s="193" t="s">
        <v>80</v>
      </c>
      <c r="AY248" s="14" t="s">
        <v>149</v>
      </c>
      <c r="BE248" s="194">
        <f>IF(N248="základní",J248,0)</f>
        <v>0</v>
      </c>
      <c r="BF248" s="194">
        <f>IF(N248="snížená",J248,0)</f>
        <v>0</v>
      </c>
      <c r="BG248" s="194">
        <f>IF(N248="zákl. přenesená",J248,0)</f>
        <v>0</v>
      </c>
      <c r="BH248" s="194">
        <f>IF(N248="sníž. přenesená",J248,0)</f>
        <v>0</v>
      </c>
      <c r="BI248" s="194">
        <f>IF(N248="nulová",J248,0)</f>
        <v>0</v>
      </c>
      <c r="BJ248" s="14" t="s">
        <v>80</v>
      </c>
      <c r="BK248" s="194">
        <f>ROUND(I248*H248,2)</f>
        <v>0</v>
      </c>
      <c r="BL248" s="14" t="s">
        <v>2052</v>
      </c>
      <c r="BM248" s="193" t="s">
        <v>803</v>
      </c>
    </row>
    <row r="249" spans="1:65" s="2" customFormat="1" ht="29.25">
      <c r="A249" s="31"/>
      <c r="B249" s="32"/>
      <c r="C249" s="33"/>
      <c r="D249" s="195" t="s">
        <v>157</v>
      </c>
      <c r="E249" s="33"/>
      <c r="F249" s="196" t="s">
        <v>2175</v>
      </c>
      <c r="G249" s="33"/>
      <c r="H249" s="33"/>
      <c r="I249" s="197"/>
      <c r="J249" s="33"/>
      <c r="K249" s="33"/>
      <c r="L249" s="36"/>
      <c r="M249" s="198"/>
      <c r="N249" s="199"/>
      <c r="O249" s="68"/>
      <c r="P249" s="68"/>
      <c r="Q249" s="68"/>
      <c r="R249" s="68"/>
      <c r="S249" s="68"/>
      <c r="T249" s="69"/>
      <c r="U249" s="31"/>
      <c r="V249" s="31"/>
      <c r="W249" s="31"/>
      <c r="X249" s="31"/>
      <c r="Y249" s="31"/>
      <c r="Z249" s="31"/>
      <c r="AA249" s="31"/>
      <c r="AB249" s="31"/>
      <c r="AC249" s="31"/>
      <c r="AD249" s="31"/>
      <c r="AE249" s="31"/>
      <c r="AT249" s="14" t="s">
        <v>157</v>
      </c>
      <c r="AU249" s="14" t="s">
        <v>80</v>
      </c>
    </row>
    <row r="250" spans="1:65" s="2" customFormat="1" ht="37.9" customHeight="1">
      <c r="A250" s="31"/>
      <c r="B250" s="32"/>
      <c r="C250" s="181" t="s">
        <v>579</v>
      </c>
      <c r="D250" s="181" t="s">
        <v>150</v>
      </c>
      <c r="E250" s="182" t="s">
        <v>2176</v>
      </c>
      <c r="F250" s="183" t="s">
        <v>2177</v>
      </c>
      <c r="G250" s="184" t="s">
        <v>197</v>
      </c>
      <c r="H250" s="185">
        <v>4</v>
      </c>
      <c r="I250" s="186"/>
      <c r="J250" s="187">
        <f>ROUND(I250*H250,2)</f>
        <v>0</v>
      </c>
      <c r="K250" s="183" t="s">
        <v>154</v>
      </c>
      <c r="L250" s="188"/>
      <c r="M250" s="189" t="s">
        <v>1</v>
      </c>
      <c r="N250" s="190" t="s">
        <v>38</v>
      </c>
      <c r="O250" s="68"/>
      <c r="P250" s="191">
        <f>O250*H250</f>
        <v>0</v>
      </c>
      <c r="Q250" s="191">
        <v>0</v>
      </c>
      <c r="R250" s="191">
        <f>Q250*H250</f>
        <v>0</v>
      </c>
      <c r="S250" s="191">
        <v>0</v>
      </c>
      <c r="T250" s="192">
        <f>S250*H250</f>
        <v>0</v>
      </c>
      <c r="U250" s="31"/>
      <c r="V250" s="31"/>
      <c r="W250" s="31"/>
      <c r="X250" s="31"/>
      <c r="Y250" s="31"/>
      <c r="Z250" s="31"/>
      <c r="AA250" s="31"/>
      <c r="AB250" s="31"/>
      <c r="AC250" s="31"/>
      <c r="AD250" s="31"/>
      <c r="AE250" s="31"/>
      <c r="AR250" s="193" t="s">
        <v>2052</v>
      </c>
      <c r="AT250" s="193" t="s">
        <v>150</v>
      </c>
      <c r="AU250" s="193" t="s">
        <v>80</v>
      </c>
      <c r="AY250" s="14" t="s">
        <v>149</v>
      </c>
      <c r="BE250" s="194">
        <f>IF(N250="základní",J250,0)</f>
        <v>0</v>
      </c>
      <c r="BF250" s="194">
        <f>IF(N250="snížená",J250,0)</f>
        <v>0</v>
      </c>
      <c r="BG250" s="194">
        <f>IF(N250="zákl. přenesená",J250,0)</f>
        <v>0</v>
      </c>
      <c r="BH250" s="194">
        <f>IF(N250="sníž. přenesená",J250,0)</f>
        <v>0</v>
      </c>
      <c r="BI250" s="194">
        <f>IF(N250="nulová",J250,0)</f>
        <v>0</v>
      </c>
      <c r="BJ250" s="14" t="s">
        <v>80</v>
      </c>
      <c r="BK250" s="194">
        <f>ROUND(I250*H250,2)</f>
        <v>0</v>
      </c>
      <c r="BL250" s="14" t="s">
        <v>2052</v>
      </c>
      <c r="BM250" s="193" t="s">
        <v>811</v>
      </c>
    </row>
    <row r="251" spans="1:65" s="2" customFormat="1" ht="29.25">
      <c r="A251" s="31"/>
      <c r="B251" s="32"/>
      <c r="C251" s="33"/>
      <c r="D251" s="195" t="s">
        <v>157</v>
      </c>
      <c r="E251" s="33"/>
      <c r="F251" s="196" t="s">
        <v>2177</v>
      </c>
      <c r="G251" s="33"/>
      <c r="H251" s="33"/>
      <c r="I251" s="197"/>
      <c r="J251" s="33"/>
      <c r="K251" s="33"/>
      <c r="L251" s="36"/>
      <c r="M251" s="198"/>
      <c r="N251" s="199"/>
      <c r="O251" s="68"/>
      <c r="P251" s="68"/>
      <c r="Q251" s="68"/>
      <c r="R251" s="68"/>
      <c r="S251" s="68"/>
      <c r="T251" s="69"/>
      <c r="U251" s="31"/>
      <c r="V251" s="31"/>
      <c r="W251" s="31"/>
      <c r="X251" s="31"/>
      <c r="Y251" s="31"/>
      <c r="Z251" s="31"/>
      <c r="AA251" s="31"/>
      <c r="AB251" s="31"/>
      <c r="AC251" s="31"/>
      <c r="AD251" s="31"/>
      <c r="AE251" s="31"/>
      <c r="AT251" s="14" t="s">
        <v>157</v>
      </c>
      <c r="AU251" s="14" t="s">
        <v>80</v>
      </c>
    </row>
    <row r="252" spans="1:65" s="2" customFormat="1" ht="19.5">
      <c r="A252" s="31"/>
      <c r="B252" s="32"/>
      <c r="C252" s="33"/>
      <c r="D252" s="195" t="s">
        <v>495</v>
      </c>
      <c r="E252" s="33"/>
      <c r="F252" s="220" t="s">
        <v>2178</v>
      </c>
      <c r="G252" s="33"/>
      <c r="H252" s="33"/>
      <c r="I252" s="197"/>
      <c r="J252" s="33"/>
      <c r="K252" s="33"/>
      <c r="L252" s="36"/>
      <c r="M252" s="198"/>
      <c r="N252" s="199"/>
      <c r="O252" s="68"/>
      <c r="P252" s="68"/>
      <c r="Q252" s="68"/>
      <c r="R252" s="68"/>
      <c r="S252" s="68"/>
      <c r="T252" s="69"/>
      <c r="U252" s="31"/>
      <c r="V252" s="31"/>
      <c r="W252" s="31"/>
      <c r="X252" s="31"/>
      <c r="Y252" s="31"/>
      <c r="Z252" s="31"/>
      <c r="AA252" s="31"/>
      <c r="AB252" s="31"/>
      <c r="AC252" s="31"/>
      <c r="AD252" s="31"/>
      <c r="AE252" s="31"/>
      <c r="AT252" s="14" t="s">
        <v>495</v>
      </c>
      <c r="AU252" s="14" t="s">
        <v>80</v>
      </c>
    </row>
    <row r="253" spans="1:65" s="2" customFormat="1" ht="37.9" customHeight="1">
      <c r="A253" s="31"/>
      <c r="B253" s="32"/>
      <c r="C253" s="181" t="s">
        <v>583</v>
      </c>
      <c r="D253" s="181" t="s">
        <v>150</v>
      </c>
      <c r="E253" s="182" t="s">
        <v>2179</v>
      </c>
      <c r="F253" s="183" t="s">
        <v>2180</v>
      </c>
      <c r="G253" s="184" t="s">
        <v>197</v>
      </c>
      <c r="H253" s="185">
        <v>4</v>
      </c>
      <c r="I253" s="186"/>
      <c r="J253" s="187">
        <f>ROUND(I253*H253,2)</f>
        <v>0</v>
      </c>
      <c r="K253" s="183" t="s">
        <v>154</v>
      </c>
      <c r="L253" s="188"/>
      <c r="M253" s="189" t="s">
        <v>1</v>
      </c>
      <c r="N253" s="190" t="s">
        <v>38</v>
      </c>
      <c r="O253" s="68"/>
      <c r="P253" s="191">
        <f>O253*H253</f>
        <v>0</v>
      </c>
      <c r="Q253" s="191">
        <v>0</v>
      </c>
      <c r="R253" s="191">
        <f>Q253*H253</f>
        <v>0</v>
      </c>
      <c r="S253" s="191">
        <v>0</v>
      </c>
      <c r="T253" s="192">
        <f>S253*H253</f>
        <v>0</v>
      </c>
      <c r="U253" s="31"/>
      <c r="V253" s="31"/>
      <c r="W253" s="31"/>
      <c r="X253" s="31"/>
      <c r="Y253" s="31"/>
      <c r="Z253" s="31"/>
      <c r="AA253" s="31"/>
      <c r="AB253" s="31"/>
      <c r="AC253" s="31"/>
      <c r="AD253" s="31"/>
      <c r="AE253" s="31"/>
      <c r="AR253" s="193" t="s">
        <v>2052</v>
      </c>
      <c r="AT253" s="193" t="s">
        <v>150</v>
      </c>
      <c r="AU253" s="193" t="s">
        <v>80</v>
      </c>
      <c r="AY253" s="14" t="s">
        <v>149</v>
      </c>
      <c r="BE253" s="194">
        <f>IF(N253="základní",J253,0)</f>
        <v>0</v>
      </c>
      <c r="BF253" s="194">
        <f>IF(N253="snížená",J253,0)</f>
        <v>0</v>
      </c>
      <c r="BG253" s="194">
        <f>IF(N253="zákl. přenesená",J253,0)</f>
        <v>0</v>
      </c>
      <c r="BH253" s="194">
        <f>IF(N253="sníž. přenesená",J253,0)</f>
        <v>0</v>
      </c>
      <c r="BI253" s="194">
        <f>IF(N253="nulová",J253,0)</f>
        <v>0</v>
      </c>
      <c r="BJ253" s="14" t="s">
        <v>80</v>
      </c>
      <c r="BK253" s="194">
        <f>ROUND(I253*H253,2)</f>
        <v>0</v>
      </c>
      <c r="BL253" s="14" t="s">
        <v>2052</v>
      </c>
      <c r="BM253" s="193" t="s">
        <v>819</v>
      </c>
    </row>
    <row r="254" spans="1:65" s="2" customFormat="1" ht="19.5">
      <c r="A254" s="31"/>
      <c r="B254" s="32"/>
      <c r="C254" s="33"/>
      <c r="D254" s="195" t="s">
        <v>157</v>
      </c>
      <c r="E254" s="33"/>
      <c r="F254" s="196" t="s">
        <v>2180</v>
      </c>
      <c r="G254" s="33"/>
      <c r="H254" s="33"/>
      <c r="I254" s="197"/>
      <c r="J254" s="33"/>
      <c r="K254" s="33"/>
      <c r="L254" s="36"/>
      <c r="M254" s="198"/>
      <c r="N254" s="199"/>
      <c r="O254" s="68"/>
      <c r="P254" s="68"/>
      <c r="Q254" s="68"/>
      <c r="R254" s="68"/>
      <c r="S254" s="68"/>
      <c r="T254" s="69"/>
      <c r="U254" s="31"/>
      <c r="V254" s="31"/>
      <c r="W254" s="31"/>
      <c r="X254" s="31"/>
      <c r="Y254" s="31"/>
      <c r="Z254" s="31"/>
      <c r="AA254" s="31"/>
      <c r="AB254" s="31"/>
      <c r="AC254" s="31"/>
      <c r="AD254" s="31"/>
      <c r="AE254" s="31"/>
      <c r="AT254" s="14" t="s">
        <v>157</v>
      </c>
      <c r="AU254" s="14" t="s">
        <v>80</v>
      </c>
    </row>
    <row r="255" spans="1:65" s="2" customFormat="1" ht="37.9" customHeight="1">
      <c r="A255" s="31"/>
      <c r="B255" s="32"/>
      <c r="C255" s="181" t="s">
        <v>202</v>
      </c>
      <c r="D255" s="181" t="s">
        <v>150</v>
      </c>
      <c r="E255" s="182" t="s">
        <v>2181</v>
      </c>
      <c r="F255" s="183" t="s">
        <v>2182</v>
      </c>
      <c r="G255" s="184" t="s">
        <v>197</v>
      </c>
      <c r="H255" s="185">
        <v>1</v>
      </c>
      <c r="I255" s="186"/>
      <c r="J255" s="187">
        <f>ROUND(I255*H255,2)</f>
        <v>0</v>
      </c>
      <c r="K255" s="183" t="s">
        <v>154</v>
      </c>
      <c r="L255" s="188"/>
      <c r="M255" s="189" t="s">
        <v>1</v>
      </c>
      <c r="N255" s="190" t="s">
        <v>38</v>
      </c>
      <c r="O255" s="68"/>
      <c r="P255" s="191">
        <f>O255*H255</f>
        <v>0</v>
      </c>
      <c r="Q255" s="191">
        <v>0</v>
      </c>
      <c r="R255" s="191">
        <f>Q255*H255</f>
        <v>0</v>
      </c>
      <c r="S255" s="191">
        <v>0</v>
      </c>
      <c r="T255" s="192">
        <f>S255*H255</f>
        <v>0</v>
      </c>
      <c r="U255" s="31"/>
      <c r="V255" s="31"/>
      <c r="W255" s="31"/>
      <c r="X255" s="31"/>
      <c r="Y255" s="31"/>
      <c r="Z255" s="31"/>
      <c r="AA255" s="31"/>
      <c r="AB255" s="31"/>
      <c r="AC255" s="31"/>
      <c r="AD255" s="31"/>
      <c r="AE255" s="31"/>
      <c r="AR255" s="193" t="s">
        <v>2052</v>
      </c>
      <c r="AT255" s="193" t="s">
        <v>150</v>
      </c>
      <c r="AU255" s="193" t="s">
        <v>80</v>
      </c>
      <c r="AY255" s="14" t="s">
        <v>149</v>
      </c>
      <c r="BE255" s="194">
        <f>IF(N255="základní",J255,0)</f>
        <v>0</v>
      </c>
      <c r="BF255" s="194">
        <f>IF(N255="snížená",J255,0)</f>
        <v>0</v>
      </c>
      <c r="BG255" s="194">
        <f>IF(N255="zákl. přenesená",J255,0)</f>
        <v>0</v>
      </c>
      <c r="BH255" s="194">
        <f>IF(N255="sníž. přenesená",J255,0)</f>
        <v>0</v>
      </c>
      <c r="BI255" s="194">
        <f>IF(N255="nulová",J255,0)</f>
        <v>0</v>
      </c>
      <c r="BJ255" s="14" t="s">
        <v>80</v>
      </c>
      <c r="BK255" s="194">
        <f>ROUND(I255*H255,2)</f>
        <v>0</v>
      </c>
      <c r="BL255" s="14" t="s">
        <v>2052</v>
      </c>
      <c r="BM255" s="193" t="s">
        <v>827</v>
      </c>
    </row>
    <row r="256" spans="1:65" s="2" customFormat="1" ht="19.5">
      <c r="A256" s="31"/>
      <c r="B256" s="32"/>
      <c r="C256" s="33"/>
      <c r="D256" s="195" t="s">
        <v>157</v>
      </c>
      <c r="E256" s="33"/>
      <c r="F256" s="196" t="s">
        <v>2182</v>
      </c>
      <c r="G256" s="33"/>
      <c r="H256" s="33"/>
      <c r="I256" s="197"/>
      <c r="J256" s="33"/>
      <c r="K256" s="33"/>
      <c r="L256" s="36"/>
      <c r="M256" s="198"/>
      <c r="N256" s="199"/>
      <c r="O256" s="68"/>
      <c r="P256" s="68"/>
      <c r="Q256" s="68"/>
      <c r="R256" s="68"/>
      <c r="S256" s="68"/>
      <c r="T256" s="69"/>
      <c r="U256" s="31"/>
      <c r="V256" s="31"/>
      <c r="W256" s="31"/>
      <c r="X256" s="31"/>
      <c r="Y256" s="31"/>
      <c r="Z256" s="31"/>
      <c r="AA256" s="31"/>
      <c r="AB256" s="31"/>
      <c r="AC256" s="31"/>
      <c r="AD256" s="31"/>
      <c r="AE256" s="31"/>
      <c r="AT256" s="14" t="s">
        <v>157</v>
      </c>
      <c r="AU256" s="14" t="s">
        <v>80</v>
      </c>
    </row>
    <row r="257" spans="1:65" s="2" customFormat="1" ht="24.2" customHeight="1">
      <c r="A257" s="31"/>
      <c r="B257" s="32"/>
      <c r="C257" s="200" t="s">
        <v>590</v>
      </c>
      <c r="D257" s="200" t="s">
        <v>185</v>
      </c>
      <c r="E257" s="201" t="s">
        <v>2183</v>
      </c>
      <c r="F257" s="202" t="s">
        <v>2184</v>
      </c>
      <c r="G257" s="203" t="s">
        <v>197</v>
      </c>
      <c r="H257" s="204">
        <v>12</v>
      </c>
      <c r="I257" s="205"/>
      <c r="J257" s="206">
        <f>ROUND(I257*H257,2)</f>
        <v>0</v>
      </c>
      <c r="K257" s="202" t="s">
        <v>154</v>
      </c>
      <c r="L257" s="36"/>
      <c r="M257" s="207" t="s">
        <v>1</v>
      </c>
      <c r="N257" s="208" t="s">
        <v>38</v>
      </c>
      <c r="O257" s="68"/>
      <c r="P257" s="191">
        <f>O257*H257</f>
        <v>0</v>
      </c>
      <c r="Q257" s="191">
        <v>0</v>
      </c>
      <c r="R257" s="191">
        <f>Q257*H257</f>
        <v>0</v>
      </c>
      <c r="S257" s="191">
        <v>0</v>
      </c>
      <c r="T257" s="192">
        <f>S257*H257</f>
        <v>0</v>
      </c>
      <c r="U257" s="31"/>
      <c r="V257" s="31"/>
      <c r="W257" s="31"/>
      <c r="X257" s="31"/>
      <c r="Y257" s="31"/>
      <c r="Z257" s="31"/>
      <c r="AA257" s="31"/>
      <c r="AB257" s="31"/>
      <c r="AC257" s="31"/>
      <c r="AD257" s="31"/>
      <c r="AE257" s="31"/>
      <c r="AR257" s="193" t="s">
        <v>2052</v>
      </c>
      <c r="AT257" s="193" t="s">
        <v>185</v>
      </c>
      <c r="AU257" s="193" t="s">
        <v>80</v>
      </c>
      <c r="AY257" s="14" t="s">
        <v>149</v>
      </c>
      <c r="BE257" s="194">
        <f>IF(N257="základní",J257,0)</f>
        <v>0</v>
      </c>
      <c r="BF257" s="194">
        <f>IF(N257="snížená",J257,0)</f>
        <v>0</v>
      </c>
      <c r="BG257" s="194">
        <f>IF(N257="zákl. přenesená",J257,0)</f>
        <v>0</v>
      </c>
      <c r="BH257" s="194">
        <f>IF(N257="sníž. přenesená",J257,0)</f>
        <v>0</v>
      </c>
      <c r="BI257" s="194">
        <f>IF(N257="nulová",J257,0)</f>
        <v>0</v>
      </c>
      <c r="BJ257" s="14" t="s">
        <v>80</v>
      </c>
      <c r="BK257" s="194">
        <f>ROUND(I257*H257,2)</f>
        <v>0</v>
      </c>
      <c r="BL257" s="14" t="s">
        <v>2052</v>
      </c>
      <c r="BM257" s="193" t="s">
        <v>835</v>
      </c>
    </row>
    <row r="258" spans="1:65" s="2" customFormat="1" ht="11.25">
      <c r="A258" s="31"/>
      <c r="B258" s="32"/>
      <c r="C258" s="33"/>
      <c r="D258" s="195" t="s">
        <v>157</v>
      </c>
      <c r="E258" s="33"/>
      <c r="F258" s="196" t="s">
        <v>2184</v>
      </c>
      <c r="G258" s="33"/>
      <c r="H258" s="33"/>
      <c r="I258" s="197"/>
      <c r="J258" s="33"/>
      <c r="K258" s="33"/>
      <c r="L258" s="36"/>
      <c r="M258" s="198"/>
      <c r="N258" s="199"/>
      <c r="O258" s="68"/>
      <c r="P258" s="68"/>
      <c r="Q258" s="68"/>
      <c r="R258" s="68"/>
      <c r="S258" s="68"/>
      <c r="T258" s="69"/>
      <c r="U258" s="31"/>
      <c r="V258" s="31"/>
      <c r="W258" s="31"/>
      <c r="X258" s="31"/>
      <c r="Y258" s="31"/>
      <c r="Z258" s="31"/>
      <c r="AA258" s="31"/>
      <c r="AB258" s="31"/>
      <c r="AC258" s="31"/>
      <c r="AD258" s="31"/>
      <c r="AE258" s="31"/>
      <c r="AT258" s="14" t="s">
        <v>157</v>
      </c>
      <c r="AU258" s="14" t="s">
        <v>80</v>
      </c>
    </row>
    <row r="259" spans="1:65" s="2" customFormat="1" ht="49.15" customHeight="1">
      <c r="A259" s="31"/>
      <c r="B259" s="32"/>
      <c r="C259" s="181" t="s">
        <v>595</v>
      </c>
      <c r="D259" s="181" t="s">
        <v>150</v>
      </c>
      <c r="E259" s="182" t="s">
        <v>2185</v>
      </c>
      <c r="F259" s="183" t="s">
        <v>2186</v>
      </c>
      <c r="G259" s="184" t="s">
        <v>197</v>
      </c>
      <c r="H259" s="185">
        <v>3</v>
      </c>
      <c r="I259" s="186"/>
      <c r="J259" s="187">
        <f>ROUND(I259*H259,2)</f>
        <v>0</v>
      </c>
      <c r="K259" s="183" t="s">
        <v>154</v>
      </c>
      <c r="L259" s="188"/>
      <c r="M259" s="189" t="s">
        <v>1</v>
      </c>
      <c r="N259" s="190" t="s">
        <v>38</v>
      </c>
      <c r="O259" s="68"/>
      <c r="P259" s="191">
        <f>O259*H259</f>
        <v>0</v>
      </c>
      <c r="Q259" s="191">
        <v>0</v>
      </c>
      <c r="R259" s="191">
        <f>Q259*H259</f>
        <v>0</v>
      </c>
      <c r="S259" s="191">
        <v>0</v>
      </c>
      <c r="T259" s="192">
        <f>S259*H259</f>
        <v>0</v>
      </c>
      <c r="U259" s="31"/>
      <c r="V259" s="31"/>
      <c r="W259" s="31"/>
      <c r="X259" s="31"/>
      <c r="Y259" s="31"/>
      <c r="Z259" s="31"/>
      <c r="AA259" s="31"/>
      <c r="AB259" s="31"/>
      <c r="AC259" s="31"/>
      <c r="AD259" s="31"/>
      <c r="AE259" s="31"/>
      <c r="AR259" s="193" t="s">
        <v>2052</v>
      </c>
      <c r="AT259" s="193" t="s">
        <v>150</v>
      </c>
      <c r="AU259" s="193" t="s">
        <v>80</v>
      </c>
      <c r="AY259" s="14" t="s">
        <v>149</v>
      </c>
      <c r="BE259" s="194">
        <f>IF(N259="základní",J259,0)</f>
        <v>0</v>
      </c>
      <c r="BF259" s="194">
        <f>IF(N259="snížená",J259,0)</f>
        <v>0</v>
      </c>
      <c r="BG259" s="194">
        <f>IF(N259="zákl. přenesená",J259,0)</f>
        <v>0</v>
      </c>
      <c r="BH259" s="194">
        <f>IF(N259="sníž. přenesená",J259,0)</f>
        <v>0</v>
      </c>
      <c r="BI259" s="194">
        <f>IF(N259="nulová",J259,0)</f>
        <v>0</v>
      </c>
      <c r="BJ259" s="14" t="s">
        <v>80</v>
      </c>
      <c r="BK259" s="194">
        <f>ROUND(I259*H259,2)</f>
        <v>0</v>
      </c>
      <c r="BL259" s="14" t="s">
        <v>2052</v>
      </c>
      <c r="BM259" s="193" t="s">
        <v>843</v>
      </c>
    </row>
    <row r="260" spans="1:65" s="2" customFormat="1" ht="39">
      <c r="A260" s="31"/>
      <c r="B260" s="32"/>
      <c r="C260" s="33"/>
      <c r="D260" s="195" t="s">
        <v>157</v>
      </c>
      <c r="E260" s="33"/>
      <c r="F260" s="196" t="s">
        <v>2186</v>
      </c>
      <c r="G260" s="33"/>
      <c r="H260" s="33"/>
      <c r="I260" s="197"/>
      <c r="J260" s="33"/>
      <c r="K260" s="33"/>
      <c r="L260" s="36"/>
      <c r="M260" s="198"/>
      <c r="N260" s="199"/>
      <c r="O260" s="68"/>
      <c r="P260" s="68"/>
      <c r="Q260" s="68"/>
      <c r="R260" s="68"/>
      <c r="S260" s="68"/>
      <c r="T260" s="69"/>
      <c r="U260" s="31"/>
      <c r="V260" s="31"/>
      <c r="W260" s="31"/>
      <c r="X260" s="31"/>
      <c r="Y260" s="31"/>
      <c r="Z260" s="31"/>
      <c r="AA260" s="31"/>
      <c r="AB260" s="31"/>
      <c r="AC260" s="31"/>
      <c r="AD260" s="31"/>
      <c r="AE260" s="31"/>
      <c r="AT260" s="14" t="s">
        <v>157</v>
      </c>
      <c r="AU260" s="14" t="s">
        <v>80</v>
      </c>
    </row>
    <row r="261" spans="1:65" s="2" customFormat="1" ht="49.15" customHeight="1">
      <c r="A261" s="31"/>
      <c r="B261" s="32"/>
      <c r="C261" s="181" t="s">
        <v>599</v>
      </c>
      <c r="D261" s="181" t="s">
        <v>150</v>
      </c>
      <c r="E261" s="182" t="s">
        <v>2187</v>
      </c>
      <c r="F261" s="183" t="s">
        <v>2188</v>
      </c>
      <c r="G261" s="184" t="s">
        <v>197</v>
      </c>
      <c r="H261" s="185">
        <v>6</v>
      </c>
      <c r="I261" s="186"/>
      <c r="J261" s="187">
        <f>ROUND(I261*H261,2)</f>
        <v>0</v>
      </c>
      <c r="K261" s="183" t="s">
        <v>154</v>
      </c>
      <c r="L261" s="188"/>
      <c r="M261" s="189" t="s">
        <v>1</v>
      </c>
      <c r="N261" s="190" t="s">
        <v>38</v>
      </c>
      <c r="O261" s="68"/>
      <c r="P261" s="191">
        <f>O261*H261</f>
        <v>0</v>
      </c>
      <c r="Q261" s="191">
        <v>0</v>
      </c>
      <c r="R261" s="191">
        <f>Q261*H261</f>
        <v>0</v>
      </c>
      <c r="S261" s="191">
        <v>0</v>
      </c>
      <c r="T261" s="192">
        <f>S261*H261</f>
        <v>0</v>
      </c>
      <c r="U261" s="31"/>
      <c r="V261" s="31"/>
      <c r="W261" s="31"/>
      <c r="X261" s="31"/>
      <c r="Y261" s="31"/>
      <c r="Z261" s="31"/>
      <c r="AA261" s="31"/>
      <c r="AB261" s="31"/>
      <c r="AC261" s="31"/>
      <c r="AD261" s="31"/>
      <c r="AE261" s="31"/>
      <c r="AR261" s="193" t="s">
        <v>2052</v>
      </c>
      <c r="AT261" s="193" t="s">
        <v>150</v>
      </c>
      <c r="AU261" s="193" t="s">
        <v>80</v>
      </c>
      <c r="AY261" s="14" t="s">
        <v>149</v>
      </c>
      <c r="BE261" s="194">
        <f>IF(N261="základní",J261,0)</f>
        <v>0</v>
      </c>
      <c r="BF261" s="194">
        <f>IF(N261="snížená",J261,0)</f>
        <v>0</v>
      </c>
      <c r="BG261" s="194">
        <f>IF(N261="zákl. přenesená",J261,0)</f>
        <v>0</v>
      </c>
      <c r="BH261" s="194">
        <f>IF(N261="sníž. přenesená",J261,0)</f>
        <v>0</v>
      </c>
      <c r="BI261" s="194">
        <f>IF(N261="nulová",J261,0)</f>
        <v>0</v>
      </c>
      <c r="BJ261" s="14" t="s">
        <v>80</v>
      </c>
      <c r="BK261" s="194">
        <f>ROUND(I261*H261,2)</f>
        <v>0</v>
      </c>
      <c r="BL261" s="14" t="s">
        <v>2052</v>
      </c>
      <c r="BM261" s="193" t="s">
        <v>851</v>
      </c>
    </row>
    <row r="262" spans="1:65" s="2" customFormat="1" ht="39">
      <c r="A262" s="31"/>
      <c r="B262" s="32"/>
      <c r="C262" s="33"/>
      <c r="D262" s="195" t="s">
        <v>157</v>
      </c>
      <c r="E262" s="33"/>
      <c r="F262" s="196" t="s">
        <v>2188</v>
      </c>
      <c r="G262" s="33"/>
      <c r="H262" s="33"/>
      <c r="I262" s="197"/>
      <c r="J262" s="33"/>
      <c r="K262" s="33"/>
      <c r="L262" s="36"/>
      <c r="M262" s="198"/>
      <c r="N262" s="199"/>
      <c r="O262" s="68"/>
      <c r="P262" s="68"/>
      <c r="Q262" s="68"/>
      <c r="R262" s="68"/>
      <c r="S262" s="68"/>
      <c r="T262" s="69"/>
      <c r="U262" s="31"/>
      <c r="V262" s="31"/>
      <c r="W262" s="31"/>
      <c r="X262" s="31"/>
      <c r="Y262" s="31"/>
      <c r="Z262" s="31"/>
      <c r="AA262" s="31"/>
      <c r="AB262" s="31"/>
      <c r="AC262" s="31"/>
      <c r="AD262" s="31"/>
      <c r="AE262" s="31"/>
      <c r="AT262" s="14" t="s">
        <v>157</v>
      </c>
      <c r="AU262" s="14" t="s">
        <v>80</v>
      </c>
    </row>
    <row r="263" spans="1:65" s="2" customFormat="1" ht="49.15" customHeight="1">
      <c r="A263" s="31"/>
      <c r="B263" s="32"/>
      <c r="C263" s="181" t="s">
        <v>603</v>
      </c>
      <c r="D263" s="181" t="s">
        <v>150</v>
      </c>
      <c r="E263" s="182" t="s">
        <v>2189</v>
      </c>
      <c r="F263" s="183" t="s">
        <v>2190</v>
      </c>
      <c r="G263" s="184" t="s">
        <v>197</v>
      </c>
      <c r="H263" s="185">
        <v>3</v>
      </c>
      <c r="I263" s="186"/>
      <c r="J263" s="187">
        <f>ROUND(I263*H263,2)</f>
        <v>0</v>
      </c>
      <c r="K263" s="183" t="s">
        <v>154</v>
      </c>
      <c r="L263" s="188"/>
      <c r="M263" s="189" t="s">
        <v>1</v>
      </c>
      <c r="N263" s="190" t="s">
        <v>38</v>
      </c>
      <c r="O263" s="68"/>
      <c r="P263" s="191">
        <f>O263*H263</f>
        <v>0</v>
      </c>
      <c r="Q263" s="191">
        <v>0</v>
      </c>
      <c r="R263" s="191">
        <f>Q263*H263</f>
        <v>0</v>
      </c>
      <c r="S263" s="191">
        <v>0</v>
      </c>
      <c r="T263" s="192">
        <f>S263*H263</f>
        <v>0</v>
      </c>
      <c r="U263" s="31"/>
      <c r="V263" s="31"/>
      <c r="W263" s="31"/>
      <c r="X263" s="31"/>
      <c r="Y263" s="31"/>
      <c r="Z263" s="31"/>
      <c r="AA263" s="31"/>
      <c r="AB263" s="31"/>
      <c r="AC263" s="31"/>
      <c r="AD263" s="31"/>
      <c r="AE263" s="31"/>
      <c r="AR263" s="193" t="s">
        <v>2052</v>
      </c>
      <c r="AT263" s="193" t="s">
        <v>150</v>
      </c>
      <c r="AU263" s="193" t="s">
        <v>80</v>
      </c>
      <c r="AY263" s="14" t="s">
        <v>149</v>
      </c>
      <c r="BE263" s="194">
        <f>IF(N263="základní",J263,0)</f>
        <v>0</v>
      </c>
      <c r="BF263" s="194">
        <f>IF(N263="snížená",J263,0)</f>
        <v>0</v>
      </c>
      <c r="BG263" s="194">
        <f>IF(N263="zákl. přenesená",J263,0)</f>
        <v>0</v>
      </c>
      <c r="BH263" s="194">
        <f>IF(N263="sníž. přenesená",J263,0)</f>
        <v>0</v>
      </c>
      <c r="BI263" s="194">
        <f>IF(N263="nulová",J263,0)</f>
        <v>0</v>
      </c>
      <c r="BJ263" s="14" t="s">
        <v>80</v>
      </c>
      <c r="BK263" s="194">
        <f>ROUND(I263*H263,2)</f>
        <v>0</v>
      </c>
      <c r="BL263" s="14" t="s">
        <v>2052</v>
      </c>
      <c r="BM263" s="193" t="s">
        <v>155</v>
      </c>
    </row>
    <row r="264" spans="1:65" s="2" customFormat="1" ht="39">
      <c r="A264" s="31"/>
      <c r="B264" s="32"/>
      <c r="C264" s="33"/>
      <c r="D264" s="195" t="s">
        <v>157</v>
      </c>
      <c r="E264" s="33"/>
      <c r="F264" s="196" t="s">
        <v>2190</v>
      </c>
      <c r="G264" s="33"/>
      <c r="H264" s="33"/>
      <c r="I264" s="197"/>
      <c r="J264" s="33"/>
      <c r="K264" s="33"/>
      <c r="L264" s="36"/>
      <c r="M264" s="198"/>
      <c r="N264" s="199"/>
      <c r="O264" s="68"/>
      <c r="P264" s="68"/>
      <c r="Q264" s="68"/>
      <c r="R264" s="68"/>
      <c r="S264" s="68"/>
      <c r="T264" s="69"/>
      <c r="U264" s="31"/>
      <c r="V264" s="31"/>
      <c r="W264" s="31"/>
      <c r="X264" s="31"/>
      <c r="Y264" s="31"/>
      <c r="Z264" s="31"/>
      <c r="AA264" s="31"/>
      <c r="AB264" s="31"/>
      <c r="AC264" s="31"/>
      <c r="AD264" s="31"/>
      <c r="AE264" s="31"/>
      <c r="AT264" s="14" t="s">
        <v>157</v>
      </c>
      <c r="AU264" s="14" t="s">
        <v>80</v>
      </c>
    </row>
    <row r="265" spans="1:65" s="2" customFormat="1" ht="49.15" customHeight="1">
      <c r="A265" s="31"/>
      <c r="B265" s="32"/>
      <c r="C265" s="181" t="s">
        <v>607</v>
      </c>
      <c r="D265" s="181" t="s">
        <v>150</v>
      </c>
      <c r="E265" s="182" t="s">
        <v>2191</v>
      </c>
      <c r="F265" s="183" t="s">
        <v>2192</v>
      </c>
      <c r="G265" s="184" t="s">
        <v>197</v>
      </c>
      <c r="H265" s="185">
        <v>3</v>
      </c>
      <c r="I265" s="186"/>
      <c r="J265" s="187">
        <f>ROUND(I265*H265,2)</f>
        <v>0</v>
      </c>
      <c r="K265" s="183" t="s">
        <v>154</v>
      </c>
      <c r="L265" s="188"/>
      <c r="M265" s="189" t="s">
        <v>1</v>
      </c>
      <c r="N265" s="190" t="s">
        <v>38</v>
      </c>
      <c r="O265" s="68"/>
      <c r="P265" s="191">
        <f>O265*H265</f>
        <v>0</v>
      </c>
      <c r="Q265" s="191">
        <v>0</v>
      </c>
      <c r="R265" s="191">
        <f>Q265*H265</f>
        <v>0</v>
      </c>
      <c r="S265" s="191">
        <v>0</v>
      </c>
      <c r="T265" s="192">
        <f>S265*H265</f>
        <v>0</v>
      </c>
      <c r="U265" s="31"/>
      <c r="V265" s="31"/>
      <c r="W265" s="31"/>
      <c r="X265" s="31"/>
      <c r="Y265" s="31"/>
      <c r="Z265" s="31"/>
      <c r="AA265" s="31"/>
      <c r="AB265" s="31"/>
      <c r="AC265" s="31"/>
      <c r="AD265" s="31"/>
      <c r="AE265" s="31"/>
      <c r="AR265" s="193" t="s">
        <v>2052</v>
      </c>
      <c r="AT265" s="193" t="s">
        <v>150</v>
      </c>
      <c r="AU265" s="193" t="s">
        <v>80</v>
      </c>
      <c r="AY265" s="14" t="s">
        <v>149</v>
      </c>
      <c r="BE265" s="194">
        <f>IF(N265="základní",J265,0)</f>
        <v>0</v>
      </c>
      <c r="BF265" s="194">
        <f>IF(N265="snížená",J265,0)</f>
        <v>0</v>
      </c>
      <c r="BG265" s="194">
        <f>IF(N265="zákl. přenesená",J265,0)</f>
        <v>0</v>
      </c>
      <c r="BH265" s="194">
        <f>IF(N265="sníž. přenesená",J265,0)</f>
        <v>0</v>
      </c>
      <c r="BI265" s="194">
        <f>IF(N265="nulová",J265,0)</f>
        <v>0</v>
      </c>
      <c r="BJ265" s="14" t="s">
        <v>80</v>
      </c>
      <c r="BK265" s="194">
        <f>ROUND(I265*H265,2)</f>
        <v>0</v>
      </c>
      <c r="BL265" s="14" t="s">
        <v>2052</v>
      </c>
      <c r="BM265" s="193" t="s">
        <v>866</v>
      </c>
    </row>
    <row r="266" spans="1:65" s="2" customFormat="1" ht="39">
      <c r="A266" s="31"/>
      <c r="B266" s="32"/>
      <c r="C266" s="33"/>
      <c r="D266" s="195" t="s">
        <v>157</v>
      </c>
      <c r="E266" s="33"/>
      <c r="F266" s="196" t="s">
        <v>2192</v>
      </c>
      <c r="G266" s="33"/>
      <c r="H266" s="33"/>
      <c r="I266" s="197"/>
      <c r="J266" s="33"/>
      <c r="K266" s="33"/>
      <c r="L266" s="36"/>
      <c r="M266" s="198"/>
      <c r="N266" s="199"/>
      <c r="O266" s="68"/>
      <c r="P266" s="68"/>
      <c r="Q266" s="68"/>
      <c r="R266" s="68"/>
      <c r="S266" s="68"/>
      <c r="T266" s="69"/>
      <c r="U266" s="31"/>
      <c r="V266" s="31"/>
      <c r="W266" s="31"/>
      <c r="X266" s="31"/>
      <c r="Y266" s="31"/>
      <c r="Z266" s="31"/>
      <c r="AA266" s="31"/>
      <c r="AB266" s="31"/>
      <c r="AC266" s="31"/>
      <c r="AD266" s="31"/>
      <c r="AE266" s="31"/>
      <c r="AT266" s="14" t="s">
        <v>157</v>
      </c>
      <c r="AU266" s="14" t="s">
        <v>80</v>
      </c>
    </row>
    <row r="267" spans="1:65" s="2" customFormat="1" ht="24.2" customHeight="1">
      <c r="A267" s="31"/>
      <c r="B267" s="32"/>
      <c r="C267" s="200" t="s">
        <v>613</v>
      </c>
      <c r="D267" s="200" t="s">
        <v>185</v>
      </c>
      <c r="E267" s="201" t="s">
        <v>2193</v>
      </c>
      <c r="F267" s="202" t="s">
        <v>2194</v>
      </c>
      <c r="G267" s="203" t="s">
        <v>153</v>
      </c>
      <c r="H267" s="204">
        <v>700</v>
      </c>
      <c r="I267" s="205"/>
      <c r="J267" s="206">
        <f>ROUND(I267*H267,2)</f>
        <v>0</v>
      </c>
      <c r="K267" s="202" t="s">
        <v>154</v>
      </c>
      <c r="L267" s="36"/>
      <c r="M267" s="207" t="s">
        <v>1</v>
      </c>
      <c r="N267" s="208" t="s">
        <v>38</v>
      </c>
      <c r="O267" s="68"/>
      <c r="P267" s="191">
        <f>O267*H267</f>
        <v>0</v>
      </c>
      <c r="Q267" s="191">
        <v>0</v>
      </c>
      <c r="R267" s="191">
        <f>Q267*H267</f>
        <v>0</v>
      </c>
      <c r="S267" s="191">
        <v>0</v>
      </c>
      <c r="T267" s="192">
        <f>S267*H267</f>
        <v>0</v>
      </c>
      <c r="U267" s="31"/>
      <c r="V267" s="31"/>
      <c r="W267" s="31"/>
      <c r="X267" s="31"/>
      <c r="Y267" s="31"/>
      <c r="Z267" s="31"/>
      <c r="AA267" s="31"/>
      <c r="AB267" s="31"/>
      <c r="AC267" s="31"/>
      <c r="AD267" s="31"/>
      <c r="AE267" s="31"/>
      <c r="AR267" s="193" t="s">
        <v>2052</v>
      </c>
      <c r="AT267" s="193" t="s">
        <v>185</v>
      </c>
      <c r="AU267" s="193" t="s">
        <v>80</v>
      </c>
      <c r="AY267" s="14" t="s">
        <v>149</v>
      </c>
      <c r="BE267" s="194">
        <f>IF(N267="základní",J267,0)</f>
        <v>0</v>
      </c>
      <c r="BF267" s="194">
        <f>IF(N267="snížená",J267,0)</f>
        <v>0</v>
      </c>
      <c r="BG267" s="194">
        <f>IF(N267="zákl. přenesená",J267,0)</f>
        <v>0</v>
      </c>
      <c r="BH267" s="194">
        <f>IF(N267="sníž. přenesená",J267,0)</f>
        <v>0</v>
      </c>
      <c r="BI267" s="194">
        <f>IF(N267="nulová",J267,0)</f>
        <v>0</v>
      </c>
      <c r="BJ267" s="14" t="s">
        <v>80</v>
      </c>
      <c r="BK267" s="194">
        <f>ROUND(I267*H267,2)</f>
        <v>0</v>
      </c>
      <c r="BL267" s="14" t="s">
        <v>2052</v>
      </c>
      <c r="BM267" s="193" t="s">
        <v>876</v>
      </c>
    </row>
    <row r="268" spans="1:65" s="2" customFormat="1" ht="11.25">
      <c r="A268" s="31"/>
      <c r="B268" s="32"/>
      <c r="C268" s="33"/>
      <c r="D268" s="195" t="s">
        <v>157</v>
      </c>
      <c r="E268" s="33"/>
      <c r="F268" s="196" t="s">
        <v>2194</v>
      </c>
      <c r="G268" s="33"/>
      <c r="H268" s="33"/>
      <c r="I268" s="197"/>
      <c r="J268" s="33"/>
      <c r="K268" s="33"/>
      <c r="L268" s="36"/>
      <c r="M268" s="198"/>
      <c r="N268" s="199"/>
      <c r="O268" s="68"/>
      <c r="P268" s="68"/>
      <c r="Q268" s="68"/>
      <c r="R268" s="68"/>
      <c r="S268" s="68"/>
      <c r="T268" s="69"/>
      <c r="U268" s="31"/>
      <c r="V268" s="31"/>
      <c r="W268" s="31"/>
      <c r="X268" s="31"/>
      <c r="Y268" s="31"/>
      <c r="Z268" s="31"/>
      <c r="AA268" s="31"/>
      <c r="AB268" s="31"/>
      <c r="AC268" s="31"/>
      <c r="AD268" s="31"/>
      <c r="AE268" s="31"/>
      <c r="AT268" s="14" t="s">
        <v>157</v>
      </c>
      <c r="AU268" s="14" t="s">
        <v>80</v>
      </c>
    </row>
    <row r="269" spans="1:65" s="2" customFormat="1" ht="19.5">
      <c r="A269" s="31"/>
      <c r="B269" s="32"/>
      <c r="C269" s="33"/>
      <c r="D269" s="195" t="s">
        <v>495</v>
      </c>
      <c r="E269" s="33"/>
      <c r="F269" s="220" t="s">
        <v>2195</v>
      </c>
      <c r="G269" s="33"/>
      <c r="H269" s="33"/>
      <c r="I269" s="197"/>
      <c r="J269" s="33"/>
      <c r="K269" s="33"/>
      <c r="L269" s="36"/>
      <c r="M269" s="198"/>
      <c r="N269" s="199"/>
      <c r="O269" s="68"/>
      <c r="P269" s="68"/>
      <c r="Q269" s="68"/>
      <c r="R269" s="68"/>
      <c r="S269" s="68"/>
      <c r="T269" s="69"/>
      <c r="U269" s="31"/>
      <c r="V269" s="31"/>
      <c r="W269" s="31"/>
      <c r="X269" s="31"/>
      <c r="Y269" s="31"/>
      <c r="Z269" s="31"/>
      <c r="AA269" s="31"/>
      <c r="AB269" s="31"/>
      <c r="AC269" s="31"/>
      <c r="AD269" s="31"/>
      <c r="AE269" s="31"/>
      <c r="AT269" s="14" t="s">
        <v>495</v>
      </c>
      <c r="AU269" s="14" t="s">
        <v>80</v>
      </c>
    </row>
    <row r="270" spans="1:65" s="2" customFormat="1" ht="24.2" customHeight="1">
      <c r="A270" s="31"/>
      <c r="B270" s="32"/>
      <c r="C270" s="181" t="s">
        <v>617</v>
      </c>
      <c r="D270" s="181" t="s">
        <v>150</v>
      </c>
      <c r="E270" s="182" t="s">
        <v>2196</v>
      </c>
      <c r="F270" s="183" t="s">
        <v>2197</v>
      </c>
      <c r="G270" s="184" t="s">
        <v>153</v>
      </c>
      <c r="H270" s="185">
        <v>100</v>
      </c>
      <c r="I270" s="186"/>
      <c r="J270" s="187">
        <f>ROUND(I270*H270,2)</f>
        <v>0</v>
      </c>
      <c r="K270" s="183" t="s">
        <v>154</v>
      </c>
      <c r="L270" s="188"/>
      <c r="M270" s="189" t="s">
        <v>1</v>
      </c>
      <c r="N270" s="190" t="s">
        <v>38</v>
      </c>
      <c r="O270" s="68"/>
      <c r="P270" s="191">
        <f>O270*H270</f>
        <v>0</v>
      </c>
      <c r="Q270" s="191">
        <v>0</v>
      </c>
      <c r="R270" s="191">
        <f>Q270*H270</f>
        <v>0</v>
      </c>
      <c r="S270" s="191">
        <v>0</v>
      </c>
      <c r="T270" s="192">
        <f>S270*H270</f>
        <v>0</v>
      </c>
      <c r="U270" s="31"/>
      <c r="V270" s="31"/>
      <c r="W270" s="31"/>
      <c r="X270" s="31"/>
      <c r="Y270" s="31"/>
      <c r="Z270" s="31"/>
      <c r="AA270" s="31"/>
      <c r="AB270" s="31"/>
      <c r="AC270" s="31"/>
      <c r="AD270" s="31"/>
      <c r="AE270" s="31"/>
      <c r="AR270" s="193" t="s">
        <v>2052</v>
      </c>
      <c r="AT270" s="193" t="s">
        <v>150</v>
      </c>
      <c r="AU270" s="193" t="s">
        <v>80</v>
      </c>
      <c r="AY270" s="14" t="s">
        <v>149</v>
      </c>
      <c r="BE270" s="194">
        <f>IF(N270="základní",J270,0)</f>
        <v>0</v>
      </c>
      <c r="BF270" s="194">
        <f>IF(N270="snížená",J270,0)</f>
        <v>0</v>
      </c>
      <c r="BG270" s="194">
        <f>IF(N270="zákl. přenesená",J270,0)</f>
        <v>0</v>
      </c>
      <c r="BH270" s="194">
        <f>IF(N270="sníž. přenesená",J270,0)</f>
        <v>0</v>
      </c>
      <c r="BI270" s="194">
        <f>IF(N270="nulová",J270,0)</f>
        <v>0</v>
      </c>
      <c r="BJ270" s="14" t="s">
        <v>80</v>
      </c>
      <c r="BK270" s="194">
        <f>ROUND(I270*H270,2)</f>
        <v>0</v>
      </c>
      <c r="BL270" s="14" t="s">
        <v>2052</v>
      </c>
      <c r="BM270" s="193" t="s">
        <v>887</v>
      </c>
    </row>
    <row r="271" spans="1:65" s="2" customFormat="1" ht="19.5">
      <c r="A271" s="31"/>
      <c r="B271" s="32"/>
      <c r="C271" s="33"/>
      <c r="D271" s="195" t="s">
        <v>157</v>
      </c>
      <c r="E271" s="33"/>
      <c r="F271" s="196" t="s">
        <v>2197</v>
      </c>
      <c r="G271" s="33"/>
      <c r="H271" s="33"/>
      <c r="I271" s="197"/>
      <c r="J271" s="33"/>
      <c r="K271" s="33"/>
      <c r="L271" s="36"/>
      <c r="M271" s="198"/>
      <c r="N271" s="199"/>
      <c r="O271" s="68"/>
      <c r="P271" s="68"/>
      <c r="Q271" s="68"/>
      <c r="R271" s="68"/>
      <c r="S271" s="68"/>
      <c r="T271" s="69"/>
      <c r="U271" s="31"/>
      <c r="V271" s="31"/>
      <c r="W271" s="31"/>
      <c r="X271" s="31"/>
      <c r="Y271" s="31"/>
      <c r="Z271" s="31"/>
      <c r="AA271" s="31"/>
      <c r="AB271" s="31"/>
      <c r="AC271" s="31"/>
      <c r="AD271" s="31"/>
      <c r="AE271" s="31"/>
      <c r="AT271" s="14" t="s">
        <v>157</v>
      </c>
      <c r="AU271" s="14" t="s">
        <v>80</v>
      </c>
    </row>
    <row r="272" spans="1:65" s="2" customFormat="1" ht="19.5">
      <c r="A272" s="31"/>
      <c r="B272" s="32"/>
      <c r="C272" s="33"/>
      <c r="D272" s="195" t="s">
        <v>495</v>
      </c>
      <c r="E272" s="33"/>
      <c r="F272" s="220" t="s">
        <v>2195</v>
      </c>
      <c r="G272" s="33"/>
      <c r="H272" s="33"/>
      <c r="I272" s="197"/>
      <c r="J272" s="33"/>
      <c r="K272" s="33"/>
      <c r="L272" s="36"/>
      <c r="M272" s="198"/>
      <c r="N272" s="199"/>
      <c r="O272" s="68"/>
      <c r="P272" s="68"/>
      <c r="Q272" s="68"/>
      <c r="R272" s="68"/>
      <c r="S272" s="68"/>
      <c r="T272" s="69"/>
      <c r="U272" s="31"/>
      <c r="V272" s="31"/>
      <c r="W272" s="31"/>
      <c r="X272" s="31"/>
      <c r="Y272" s="31"/>
      <c r="Z272" s="31"/>
      <c r="AA272" s="31"/>
      <c r="AB272" s="31"/>
      <c r="AC272" s="31"/>
      <c r="AD272" s="31"/>
      <c r="AE272" s="31"/>
      <c r="AT272" s="14" t="s">
        <v>495</v>
      </c>
      <c r="AU272" s="14" t="s">
        <v>80</v>
      </c>
    </row>
    <row r="273" spans="1:65" s="2" customFormat="1" ht="24.2" customHeight="1">
      <c r="A273" s="31"/>
      <c r="B273" s="32"/>
      <c r="C273" s="181" t="s">
        <v>622</v>
      </c>
      <c r="D273" s="181" t="s">
        <v>150</v>
      </c>
      <c r="E273" s="182" t="s">
        <v>2198</v>
      </c>
      <c r="F273" s="183" t="s">
        <v>2199</v>
      </c>
      <c r="G273" s="184" t="s">
        <v>153</v>
      </c>
      <c r="H273" s="185">
        <v>100</v>
      </c>
      <c r="I273" s="186"/>
      <c r="J273" s="187">
        <f>ROUND(I273*H273,2)</f>
        <v>0</v>
      </c>
      <c r="K273" s="183" t="s">
        <v>154</v>
      </c>
      <c r="L273" s="188"/>
      <c r="M273" s="189" t="s">
        <v>1</v>
      </c>
      <c r="N273" s="190" t="s">
        <v>38</v>
      </c>
      <c r="O273" s="68"/>
      <c r="P273" s="191">
        <f>O273*H273</f>
        <v>0</v>
      </c>
      <c r="Q273" s="191">
        <v>0</v>
      </c>
      <c r="R273" s="191">
        <f>Q273*H273</f>
        <v>0</v>
      </c>
      <c r="S273" s="191">
        <v>0</v>
      </c>
      <c r="T273" s="192">
        <f>S273*H273</f>
        <v>0</v>
      </c>
      <c r="U273" s="31"/>
      <c r="V273" s="31"/>
      <c r="W273" s="31"/>
      <c r="X273" s="31"/>
      <c r="Y273" s="31"/>
      <c r="Z273" s="31"/>
      <c r="AA273" s="31"/>
      <c r="AB273" s="31"/>
      <c r="AC273" s="31"/>
      <c r="AD273" s="31"/>
      <c r="AE273" s="31"/>
      <c r="AR273" s="193" t="s">
        <v>2052</v>
      </c>
      <c r="AT273" s="193" t="s">
        <v>150</v>
      </c>
      <c r="AU273" s="193" t="s">
        <v>80</v>
      </c>
      <c r="AY273" s="14" t="s">
        <v>149</v>
      </c>
      <c r="BE273" s="194">
        <f>IF(N273="základní",J273,0)</f>
        <v>0</v>
      </c>
      <c r="BF273" s="194">
        <f>IF(N273="snížená",J273,0)</f>
        <v>0</v>
      </c>
      <c r="BG273" s="194">
        <f>IF(N273="zákl. přenesená",J273,0)</f>
        <v>0</v>
      </c>
      <c r="BH273" s="194">
        <f>IF(N273="sníž. přenesená",J273,0)</f>
        <v>0</v>
      </c>
      <c r="BI273" s="194">
        <f>IF(N273="nulová",J273,0)</f>
        <v>0</v>
      </c>
      <c r="BJ273" s="14" t="s">
        <v>80</v>
      </c>
      <c r="BK273" s="194">
        <f>ROUND(I273*H273,2)</f>
        <v>0</v>
      </c>
      <c r="BL273" s="14" t="s">
        <v>2052</v>
      </c>
      <c r="BM273" s="193" t="s">
        <v>896</v>
      </c>
    </row>
    <row r="274" spans="1:65" s="2" customFormat="1" ht="19.5">
      <c r="A274" s="31"/>
      <c r="B274" s="32"/>
      <c r="C274" s="33"/>
      <c r="D274" s="195" t="s">
        <v>157</v>
      </c>
      <c r="E274" s="33"/>
      <c r="F274" s="196" t="s">
        <v>2199</v>
      </c>
      <c r="G274" s="33"/>
      <c r="H274" s="33"/>
      <c r="I274" s="197"/>
      <c r="J274" s="33"/>
      <c r="K274" s="33"/>
      <c r="L274" s="36"/>
      <c r="M274" s="198"/>
      <c r="N274" s="199"/>
      <c r="O274" s="68"/>
      <c r="P274" s="68"/>
      <c r="Q274" s="68"/>
      <c r="R274" s="68"/>
      <c r="S274" s="68"/>
      <c r="T274" s="69"/>
      <c r="U274" s="31"/>
      <c r="V274" s="31"/>
      <c r="W274" s="31"/>
      <c r="X274" s="31"/>
      <c r="Y274" s="31"/>
      <c r="Z274" s="31"/>
      <c r="AA274" s="31"/>
      <c r="AB274" s="31"/>
      <c r="AC274" s="31"/>
      <c r="AD274" s="31"/>
      <c r="AE274" s="31"/>
      <c r="AT274" s="14" t="s">
        <v>157</v>
      </c>
      <c r="AU274" s="14" t="s">
        <v>80</v>
      </c>
    </row>
    <row r="275" spans="1:65" s="2" customFormat="1" ht="19.5">
      <c r="A275" s="31"/>
      <c r="B275" s="32"/>
      <c r="C275" s="33"/>
      <c r="D275" s="195" t="s">
        <v>495</v>
      </c>
      <c r="E275" s="33"/>
      <c r="F275" s="220" t="s">
        <v>2195</v>
      </c>
      <c r="G275" s="33"/>
      <c r="H275" s="33"/>
      <c r="I275" s="197"/>
      <c r="J275" s="33"/>
      <c r="K275" s="33"/>
      <c r="L275" s="36"/>
      <c r="M275" s="198"/>
      <c r="N275" s="199"/>
      <c r="O275" s="68"/>
      <c r="P275" s="68"/>
      <c r="Q275" s="68"/>
      <c r="R275" s="68"/>
      <c r="S275" s="68"/>
      <c r="T275" s="69"/>
      <c r="U275" s="31"/>
      <c r="V275" s="31"/>
      <c r="W275" s="31"/>
      <c r="X275" s="31"/>
      <c r="Y275" s="31"/>
      <c r="Z275" s="31"/>
      <c r="AA275" s="31"/>
      <c r="AB275" s="31"/>
      <c r="AC275" s="31"/>
      <c r="AD275" s="31"/>
      <c r="AE275" s="31"/>
      <c r="AT275" s="14" t="s">
        <v>495</v>
      </c>
      <c r="AU275" s="14" t="s">
        <v>80</v>
      </c>
    </row>
    <row r="276" spans="1:65" s="2" customFormat="1" ht="24.2" customHeight="1">
      <c r="A276" s="31"/>
      <c r="B276" s="32"/>
      <c r="C276" s="181" t="s">
        <v>627</v>
      </c>
      <c r="D276" s="181" t="s">
        <v>150</v>
      </c>
      <c r="E276" s="182" t="s">
        <v>2200</v>
      </c>
      <c r="F276" s="183" t="s">
        <v>2201</v>
      </c>
      <c r="G276" s="184" t="s">
        <v>153</v>
      </c>
      <c r="H276" s="185">
        <v>100</v>
      </c>
      <c r="I276" s="186"/>
      <c r="J276" s="187">
        <f>ROUND(I276*H276,2)</f>
        <v>0</v>
      </c>
      <c r="K276" s="183" t="s">
        <v>154</v>
      </c>
      <c r="L276" s="188"/>
      <c r="M276" s="189" t="s">
        <v>1</v>
      </c>
      <c r="N276" s="190" t="s">
        <v>38</v>
      </c>
      <c r="O276" s="68"/>
      <c r="P276" s="191">
        <f>O276*H276</f>
        <v>0</v>
      </c>
      <c r="Q276" s="191">
        <v>0</v>
      </c>
      <c r="R276" s="191">
        <f>Q276*H276</f>
        <v>0</v>
      </c>
      <c r="S276" s="191">
        <v>0</v>
      </c>
      <c r="T276" s="192">
        <f>S276*H276</f>
        <v>0</v>
      </c>
      <c r="U276" s="31"/>
      <c r="V276" s="31"/>
      <c r="W276" s="31"/>
      <c r="X276" s="31"/>
      <c r="Y276" s="31"/>
      <c r="Z276" s="31"/>
      <c r="AA276" s="31"/>
      <c r="AB276" s="31"/>
      <c r="AC276" s="31"/>
      <c r="AD276" s="31"/>
      <c r="AE276" s="31"/>
      <c r="AR276" s="193" t="s">
        <v>2052</v>
      </c>
      <c r="AT276" s="193" t="s">
        <v>150</v>
      </c>
      <c r="AU276" s="193" t="s">
        <v>80</v>
      </c>
      <c r="AY276" s="14" t="s">
        <v>149</v>
      </c>
      <c r="BE276" s="194">
        <f>IF(N276="základní",J276,0)</f>
        <v>0</v>
      </c>
      <c r="BF276" s="194">
        <f>IF(N276="snížená",J276,0)</f>
        <v>0</v>
      </c>
      <c r="BG276" s="194">
        <f>IF(N276="zákl. přenesená",J276,0)</f>
        <v>0</v>
      </c>
      <c r="BH276" s="194">
        <f>IF(N276="sníž. přenesená",J276,0)</f>
        <v>0</v>
      </c>
      <c r="BI276" s="194">
        <f>IF(N276="nulová",J276,0)</f>
        <v>0</v>
      </c>
      <c r="BJ276" s="14" t="s">
        <v>80</v>
      </c>
      <c r="BK276" s="194">
        <f>ROUND(I276*H276,2)</f>
        <v>0</v>
      </c>
      <c r="BL276" s="14" t="s">
        <v>2052</v>
      </c>
      <c r="BM276" s="193" t="s">
        <v>902</v>
      </c>
    </row>
    <row r="277" spans="1:65" s="2" customFormat="1" ht="19.5">
      <c r="A277" s="31"/>
      <c r="B277" s="32"/>
      <c r="C277" s="33"/>
      <c r="D277" s="195" t="s">
        <v>157</v>
      </c>
      <c r="E277" s="33"/>
      <c r="F277" s="196" t="s">
        <v>2201</v>
      </c>
      <c r="G277" s="33"/>
      <c r="H277" s="33"/>
      <c r="I277" s="197"/>
      <c r="J277" s="33"/>
      <c r="K277" s="33"/>
      <c r="L277" s="36"/>
      <c r="M277" s="198"/>
      <c r="N277" s="199"/>
      <c r="O277" s="68"/>
      <c r="P277" s="68"/>
      <c r="Q277" s="68"/>
      <c r="R277" s="68"/>
      <c r="S277" s="68"/>
      <c r="T277" s="69"/>
      <c r="U277" s="31"/>
      <c r="V277" s="31"/>
      <c r="W277" s="31"/>
      <c r="X277" s="31"/>
      <c r="Y277" s="31"/>
      <c r="Z277" s="31"/>
      <c r="AA277" s="31"/>
      <c r="AB277" s="31"/>
      <c r="AC277" s="31"/>
      <c r="AD277" s="31"/>
      <c r="AE277" s="31"/>
      <c r="AT277" s="14" t="s">
        <v>157</v>
      </c>
      <c r="AU277" s="14" t="s">
        <v>80</v>
      </c>
    </row>
    <row r="278" spans="1:65" s="2" customFormat="1" ht="19.5">
      <c r="A278" s="31"/>
      <c r="B278" s="32"/>
      <c r="C278" s="33"/>
      <c r="D278" s="195" t="s">
        <v>495</v>
      </c>
      <c r="E278" s="33"/>
      <c r="F278" s="220" t="s">
        <v>2195</v>
      </c>
      <c r="G278" s="33"/>
      <c r="H278" s="33"/>
      <c r="I278" s="197"/>
      <c r="J278" s="33"/>
      <c r="K278" s="33"/>
      <c r="L278" s="36"/>
      <c r="M278" s="198"/>
      <c r="N278" s="199"/>
      <c r="O278" s="68"/>
      <c r="P278" s="68"/>
      <c r="Q278" s="68"/>
      <c r="R278" s="68"/>
      <c r="S278" s="68"/>
      <c r="T278" s="69"/>
      <c r="U278" s="31"/>
      <c r="V278" s="31"/>
      <c r="W278" s="31"/>
      <c r="X278" s="31"/>
      <c r="Y278" s="31"/>
      <c r="Z278" s="31"/>
      <c r="AA278" s="31"/>
      <c r="AB278" s="31"/>
      <c r="AC278" s="31"/>
      <c r="AD278" s="31"/>
      <c r="AE278" s="31"/>
      <c r="AT278" s="14" t="s">
        <v>495</v>
      </c>
      <c r="AU278" s="14" t="s">
        <v>80</v>
      </c>
    </row>
    <row r="279" spans="1:65" s="2" customFormat="1" ht="24.2" customHeight="1">
      <c r="A279" s="31"/>
      <c r="B279" s="32"/>
      <c r="C279" s="181" t="s">
        <v>631</v>
      </c>
      <c r="D279" s="181" t="s">
        <v>150</v>
      </c>
      <c r="E279" s="182" t="s">
        <v>2202</v>
      </c>
      <c r="F279" s="183" t="s">
        <v>2203</v>
      </c>
      <c r="G279" s="184" t="s">
        <v>153</v>
      </c>
      <c r="H279" s="185">
        <v>100</v>
      </c>
      <c r="I279" s="186"/>
      <c r="J279" s="187">
        <f>ROUND(I279*H279,2)</f>
        <v>0</v>
      </c>
      <c r="K279" s="183" t="s">
        <v>154</v>
      </c>
      <c r="L279" s="188"/>
      <c r="M279" s="189" t="s">
        <v>1</v>
      </c>
      <c r="N279" s="190" t="s">
        <v>38</v>
      </c>
      <c r="O279" s="68"/>
      <c r="P279" s="191">
        <f>O279*H279</f>
        <v>0</v>
      </c>
      <c r="Q279" s="191">
        <v>0</v>
      </c>
      <c r="R279" s="191">
        <f>Q279*H279</f>
        <v>0</v>
      </c>
      <c r="S279" s="191">
        <v>0</v>
      </c>
      <c r="T279" s="192">
        <f>S279*H279</f>
        <v>0</v>
      </c>
      <c r="U279" s="31"/>
      <c r="V279" s="31"/>
      <c r="W279" s="31"/>
      <c r="X279" s="31"/>
      <c r="Y279" s="31"/>
      <c r="Z279" s="31"/>
      <c r="AA279" s="31"/>
      <c r="AB279" s="31"/>
      <c r="AC279" s="31"/>
      <c r="AD279" s="31"/>
      <c r="AE279" s="31"/>
      <c r="AR279" s="193" t="s">
        <v>2052</v>
      </c>
      <c r="AT279" s="193" t="s">
        <v>150</v>
      </c>
      <c r="AU279" s="193" t="s">
        <v>80</v>
      </c>
      <c r="AY279" s="14" t="s">
        <v>149</v>
      </c>
      <c r="BE279" s="194">
        <f>IF(N279="základní",J279,0)</f>
        <v>0</v>
      </c>
      <c r="BF279" s="194">
        <f>IF(N279="snížená",J279,0)</f>
        <v>0</v>
      </c>
      <c r="BG279" s="194">
        <f>IF(N279="zákl. přenesená",J279,0)</f>
        <v>0</v>
      </c>
      <c r="BH279" s="194">
        <f>IF(N279="sníž. přenesená",J279,0)</f>
        <v>0</v>
      </c>
      <c r="BI279" s="194">
        <f>IF(N279="nulová",J279,0)</f>
        <v>0</v>
      </c>
      <c r="BJ279" s="14" t="s">
        <v>80</v>
      </c>
      <c r="BK279" s="194">
        <f>ROUND(I279*H279,2)</f>
        <v>0</v>
      </c>
      <c r="BL279" s="14" t="s">
        <v>2052</v>
      </c>
      <c r="BM279" s="193" t="s">
        <v>911</v>
      </c>
    </row>
    <row r="280" spans="1:65" s="2" customFormat="1" ht="19.5">
      <c r="A280" s="31"/>
      <c r="B280" s="32"/>
      <c r="C280" s="33"/>
      <c r="D280" s="195" t="s">
        <v>157</v>
      </c>
      <c r="E280" s="33"/>
      <c r="F280" s="196" t="s">
        <v>2203</v>
      </c>
      <c r="G280" s="33"/>
      <c r="H280" s="33"/>
      <c r="I280" s="197"/>
      <c r="J280" s="33"/>
      <c r="K280" s="33"/>
      <c r="L280" s="36"/>
      <c r="M280" s="198"/>
      <c r="N280" s="199"/>
      <c r="O280" s="68"/>
      <c r="P280" s="68"/>
      <c r="Q280" s="68"/>
      <c r="R280" s="68"/>
      <c r="S280" s="68"/>
      <c r="T280" s="69"/>
      <c r="U280" s="31"/>
      <c r="V280" s="31"/>
      <c r="W280" s="31"/>
      <c r="X280" s="31"/>
      <c r="Y280" s="31"/>
      <c r="Z280" s="31"/>
      <c r="AA280" s="31"/>
      <c r="AB280" s="31"/>
      <c r="AC280" s="31"/>
      <c r="AD280" s="31"/>
      <c r="AE280" s="31"/>
      <c r="AT280" s="14" t="s">
        <v>157</v>
      </c>
      <c r="AU280" s="14" t="s">
        <v>80</v>
      </c>
    </row>
    <row r="281" spans="1:65" s="2" customFormat="1" ht="19.5">
      <c r="A281" s="31"/>
      <c r="B281" s="32"/>
      <c r="C281" s="33"/>
      <c r="D281" s="195" t="s">
        <v>495</v>
      </c>
      <c r="E281" s="33"/>
      <c r="F281" s="220" t="s">
        <v>2195</v>
      </c>
      <c r="G281" s="33"/>
      <c r="H281" s="33"/>
      <c r="I281" s="197"/>
      <c r="J281" s="33"/>
      <c r="K281" s="33"/>
      <c r="L281" s="36"/>
      <c r="M281" s="198"/>
      <c r="N281" s="199"/>
      <c r="O281" s="68"/>
      <c r="P281" s="68"/>
      <c r="Q281" s="68"/>
      <c r="R281" s="68"/>
      <c r="S281" s="68"/>
      <c r="T281" s="69"/>
      <c r="U281" s="31"/>
      <c r="V281" s="31"/>
      <c r="W281" s="31"/>
      <c r="X281" s="31"/>
      <c r="Y281" s="31"/>
      <c r="Z281" s="31"/>
      <c r="AA281" s="31"/>
      <c r="AB281" s="31"/>
      <c r="AC281" s="31"/>
      <c r="AD281" s="31"/>
      <c r="AE281" s="31"/>
      <c r="AT281" s="14" t="s">
        <v>495</v>
      </c>
      <c r="AU281" s="14" t="s">
        <v>80</v>
      </c>
    </row>
    <row r="282" spans="1:65" s="2" customFormat="1" ht="24.2" customHeight="1">
      <c r="A282" s="31"/>
      <c r="B282" s="32"/>
      <c r="C282" s="181" t="s">
        <v>635</v>
      </c>
      <c r="D282" s="181" t="s">
        <v>150</v>
      </c>
      <c r="E282" s="182" t="s">
        <v>2204</v>
      </c>
      <c r="F282" s="183" t="s">
        <v>2205</v>
      </c>
      <c r="G282" s="184" t="s">
        <v>153</v>
      </c>
      <c r="H282" s="185">
        <v>100</v>
      </c>
      <c r="I282" s="186"/>
      <c r="J282" s="187">
        <f>ROUND(I282*H282,2)</f>
        <v>0</v>
      </c>
      <c r="K282" s="183" t="s">
        <v>154</v>
      </c>
      <c r="L282" s="188"/>
      <c r="M282" s="189" t="s">
        <v>1</v>
      </c>
      <c r="N282" s="190" t="s">
        <v>38</v>
      </c>
      <c r="O282" s="68"/>
      <c r="P282" s="191">
        <f>O282*H282</f>
        <v>0</v>
      </c>
      <c r="Q282" s="191">
        <v>0</v>
      </c>
      <c r="R282" s="191">
        <f>Q282*H282</f>
        <v>0</v>
      </c>
      <c r="S282" s="191">
        <v>0</v>
      </c>
      <c r="T282" s="192">
        <f>S282*H282</f>
        <v>0</v>
      </c>
      <c r="U282" s="31"/>
      <c r="V282" s="31"/>
      <c r="W282" s="31"/>
      <c r="X282" s="31"/>
      <c r="Y282" s="31"/>
      <c r="Z282" s="31"/>
      <c r="AA282" s="31"/>
      <c r="AB282" s="31"/>
      <c r="AC282" s="31"/>
      <c r="AD282" s="31"/>
      <c r="AE282" s="31"/>
      <c r="AR282" s="193" t="s">
        <v>2052</v>
      </c>
      <c r="AT282" s="193" t="s">
        <v>150</v>
      </c>
      <c r="AU282" s="193" t="s">
        <v>80</v>
      </c>
      <c r="AY282" s="14" t="s">
        <v>149</v>
      </c>
      <c r="BE282" s="194">
        <f>IF(N282="základní",J282,0)</f>
        <v>0</v>
      </c>
      <c r="BF282" s="194">
        <f>IF(N282="snížená",J282,0)</f>
        <v>0</v>
      </c>
      <c r="BG282" s="194">
        <f>IF(N282="zákl. přenesená",J282,0)</f>
        <v>0</v>
      </c>
      <c r="BH282" s="194">
        <f>IF(N282="sníž. přenesená",J282,0)</f>
        <v>0</v>
      </c>
      <c r="BI282" s="194">
        <f>IF(N282="nulová",J282,0)</f>
        <v>0</v>
      </c>
      <c r="BJ282" s="14" t="s">
        <v>80</v>
      </c>
      <c r="BK282" s="194">
        <f>ROUND(I282*H282,2)</f>
        <v>0</v>
      </c>
      <c r="BL282" s="14" t="s">
        <v>2052</v>
      </c>
      <c r="BM282" s="193" t="s">
        <v>919</v>
      </c>
    </row>
    <row r="283" spans="1:65" s="2" customFormat="1" ht="19.5">
      <c r="A283" s="31"/>
      <c r="B283" s="32"/>
      <c r="C283" s="33"/>
      <c r="D283" s="195" t="s">
        <v>157</v>
      </c>
      <c r="E283" s="33"/>
      <c r="F283" s="196" t="s">
        <v>2205</v>
      </c>
      <c r="G283" s="33"/>
      <c r="H283" s="33"/>
      <c r="I283" s="197"/>
      <c r="J283" s="33"/>
      <c r="K283" s="33"/>
      <c r="L283" s="36"/>
      <c r="M283" s="198"/>
      <c r="N283" s="199"/>
      <c r="O283" s="68"/>
      <c r="P283" s="68"/>
      <c r="Q283" s="68"/>
      <c r="R283" s="68"/>
      <c r="S283" s="68"/>
      <c r="T283" s="69"/>
      <c r="U283" s="31"/>
      <c r="V283" s="31"/>
      <c r="W283" s="31"/>
      <c r="X283" s="31"/>
      <c r="Y283" s="31"/>
      <c r="Z283" s="31"/>
      <c r="AA283" s="31"/>
      <c r="AB283" s="31"/>
      <c r="AC283" s="31"/>
      <c r="AD283" s="31"/>
      <c r="AE283" s="31"/>
      <c r="AT283" s="14" t="s">
        <v>157</v>
      </c>
      <c r="AU283" s="14" t="s">
        <v>80</v>
      </c>
    </row>
    <row r="284" spans="1:65" s="2" customFormat="1" ht="19.5">
      <c r="A284" s="31"/>
      <c r="B284" s="32"/>
      <c r="C284" s="33"/>
      <c r="D284" s="195" t="s">
        <v>495</v>
      </c>
      <c r="E284" s="33"/>
      <c r="F284" s="220" t="s">
        <v>2195</v>
      </c>
      <c r="G284" s="33"/>
      <c r="H284" s="33"/>
      <c r="I284" s="197"/>
      <c r="J284" s="33"/>
      <c r="K284" s="33"/>
      <c r="L284" s="36"/>
      <c r="M284" s="198"/>
      <c r="N284" s="199"/>
      <c r="O284" s="68"/>
      <c r="P284" s="68"/>
      <c r="Q284" s="68"/>
      <c r="R284" s="68"/>
      <c r="S284" s="68"/>
      <c r="T284" s="69"/>
      <c r="U284" s="31"/>
      <c r="V284" s="31"/>
      <c r="W284" s="31"/>
      <c r="X284" s="31"/>
      <c r="Y284" s="31"/>
      <c r="Z284" s="31"/>
      <c r="AA284" s="31"/>
      <c r="AB284" s="31"/>
      <c r="AC284" s="31"/>
      <c r="AD284" s="31"/>
      <c r="AE284" s="31"/>
      <c r="AT284" s="14" t="s">
        <v>495</v>
      </c>
      <c r="AU284" s="14" t="s">
        <v>80</v>
      </c>
    </row>
    <row r="285" spans="1:65" s="2" customFormat="1" ht="24.2" customHeight="1">
      <c r="A285" s="31"/>
      <c r="B285" s="32"/>
      <c r="C285" s="181" t="s">
        <v>639</v>
      </c>
      <c r="D285" s="181" t="s">
        <v>150</v>
      </c>
      <c r="E285" s="182" t="s">
        <v>2206</v>
      </c>
      <c r="F285" s="183" t="s">
        <v>2207</v>
      </c>
      <c r="G285" s="184" t="s">
        <v>153</v>
      </c>
      <c r="H285" s="185">
        <v>100</v>
      </c>
      <c r="I285" s="186"/>
      <c r="J285" s="187">
        <f>ROUND(I285*H285,2)</f>
        <v>0</v>
      </c>
      <c r="K285" s="183" t="s">
        <v>154</v>
      </c>
      <c r="L285" s="188"/>
      <c r="M285" s="189" t="s">
        <v>1</v>
      </c>
      <c r="N285" s="190" t="s">
        <v>38</v>
      </c>
      <c r="O285" s="68"/>
      <c r="P285" s="191">
        <f>O285*H285</f>
        <v>0</v>
      </c>
      <c r="Q285" s="191">
        <v>0</v>
      </c>
      <c r="R285" s="191">
        <f>Q285*H285</f>
        <v>0</v>
      </c>
      <c r="S285" s="191">
        <v>0</v>
      </c>
      <c r="T285" s="192">
        <f>S285*H285</f>
        <v>0</v>
      </c>
      <c r="U285" s="31"/>
      <c r="V285" s="31"/>
      <c r="W285" s="31"/>
      <c r="X285" s="31"/>
      <c r="Y285" s="31"/>
      <c r="Z285" s="31"/>
      <c r="AA285" s="31"/>
      <c r="AB285" s="31"/>
      <c r="AC285" s="31"/>
      <c r="AD285" s="31"/>
      <c r="AE285" s="31"/>
      <c r="AR285" s="193" t="s">
        <v>2052</v>
      </c>
      <c r="AT285" s="193" t="s">
        <v>150</v>
      </c>
      <c r="AU285" s="193" t="s">
        <v>80</v>
      </c>
      <c r="AY285" s="14" t="s">
        <v>149</v>
      </c>
      <c r="BE285" s="194">
        <f>IF(N285="základní",J285,0)</f>
        <v>0</v>
      </c>
      <c r="BF285" s="194">
        <f>IF(N285="snížená",J285,0)</f>
        <v>0</v>
      </c>
      <c r="BG285" s="194">
        <f>IF(N285="zákl. přenesená",J285,0)</f>
        <v>0</v>
      </c>
      <c r="BH285" s="194">
        <f>IF(N285="sníž. přenesená",J285,0)</f>
        <v>0</v>
      </c>
      <c r="BI285" s="194">
        <f>IF(N285="nulová",J285,0)</f>
        <v>0</v>
      </c>
      <c r="BJ285" s="14" t="s">
        <v>80</v>
      </c>
      <c r="BK285" s="194">
        <f>ROUND(I285*H285,2)</f>
        <v>0</v>
      </c>
      <c r="BL285" s="14" t="s">
        <v>2052</v>
      </c>
      <c r="BM285" s="193" t="s">
        <v>928</v>
      </c>
    </row>
    <row r="286" spans="1:65" s="2" customFormat="1" ht="19.5">
      <c r="A286" s="31"/>
      <c r="B286" s="32"/>
      <c r="C286" s="33"/>
      <c r="D286" s="195" t="s">
        <v>157</v>
      </c>
      <c r="E286" s="33"/>
      <c r="F286" s="196" t="s">
        <v>2207</v>
      </c>
      <c r="G286" s="33"/>
      <c r="H286" s="33"/>
      <c r="I286" s="197"/>
      <c r="J286" s="33"/>
      <c r="K286" s="33"/>
      <c r="L286" s="36"/>
      <c r="M286" s="198"/>
      <c r="N286" s="199"/>
      <c r="O286" s="68"/>
      <c r="P286" s="68"/>
      <c r="Q286" s="68"/>
      <c r="R286" s="68"/>
      <c r="S286" s="68"/>
      <c r="T286" s="69"/>
      <c r="U286" s="31"/>
      <c r="V286" s="31"/>
      <c r="W286" s="31"/>
      <c r="X286" s="31"/>
      <c r="Y286" s="31"/>
      <c r="Z286" s="31"/>
      <c r="AA286" s="31"/>
      <c r="AB286" s="31"/>
      <c r="AC286" s="31"/>
      <c r="AD286" s="31"/>
      <c r="AE286" s="31"/>
      <c r="AT286" s="14" t="s">
        <v>157</v>
      </c>
      <c r="AU286" s="14" t="s">
        <v>80</v>
      </c>
    </row>
    <row r="287" spans="1:65" s="2" customFormat="1" ht="19.5">
      <c r="A287" s="31"/>
      <c r="B287" s="32"/>
      <c r="C287" s="33"/>
      <c r="D287" s="195" t="s">
        <v>495</v>
      </c>
      <c r="E287" s="33"/>
      <c r="F287" s="220" t="s">
        <v>2195</v>
      </c>
      <c r="G287" s="33"/>
      <c r="H287" s="33"/>
      <c r="I287" s="197"/>
      <c r="J287" s="33"/>
      <c r="K287" s="33"/>
      <c r="L287" s="36"/>
      <c r="M287" s="198"/>
      <c r="N287" s="199"/>
      <c r="O287" s="68"/>
      <c r="P287" s="68"/>
      <c r="Q287" s="68"/>
      <c r="R287" s="68"/>
      <c r="S287" s="68"/>
      <c r="T287" s="69"/>
      <c r="U287" s="31"/>
      <c r="V287" s="31"/>
      <c r="W287" s="31"/>
      <c r="X287" s="31"/>
      <c r="Y287" s="31"/>
      <c r="Z287" s="31"/>
      <c r="AA287" s="31"/>
      <c r="AB287" s="31"/>
      <c r="AC287" s="31"/>
      <c r="AD287" s="31"/>
      <c r="AE287" s="31"/>
      <c r="AT287" s="14" t="s">
        <v>495</v>
      </c>
      <c r="AU287" s="14" t="s">
        <v>80</v>
      </c>
    </row>
    <row r="288" spans="1:65" s="2" customFormat="1" ht="24.2" customHeight="1">
      <c r="A288" s="31"/>
      <c r="B288" s="32"/>
      <c r="C288" s="181" t="s">
        <v>644</v>
      </c>
      <c r="D288" s="181" t="s">
        <v>150</v>
      </c>
      <c r="E288" s="182" t="s">
        <v>2208</v>
      </c>
      <c r="F288" s="183" t="s">
        <v>2209</v>
      </c>
      <c r="G288" s="184" t="s">
        <v>153</v>
      </c>
      <c r="H288" s="185">
        <v>100</v>
      </c>
      <c r="I288" s="186"/>
      <c r="J288" s="187">
        <f>ROUND(I288*H288,2)</f>
        <v>0</v>
      </c>
      <c r="K288" s="183" t="s">
        <v>154</v>
      </c>
      <c r="L288" s="188"/>
      <c r="M288" s="189" t="s">
        <v>1</v>
      </c>
      <c r="N288" s="190" t="s">
        <v>38</v>
      </c>
      <c r="O288" s="68"/>
      <c r="P288" s="191">
        <f>O288*H288</f>
        <v>0</v>
      </c>
      <c r="Q288" s="191">
        <v>0</v>
      </c>
      <c r="R288" s="191">
        <f>Q288*H288</f>
        <v>0</v>
      </c>
      <c r="S288" s="191">
        <v>0</v>
      </c>
      <c r="T288" s="192">
        <f>S288*H288</f>
        <v>0</v>
      </c>
      <c r="U288" s="31"/>
      <c r="V288" s="31"/>
      <c r="W288" s="31"/>
      <c r="X288" s="31"/>
      <c r="Y288" s="31"/>
      <c r="Z288" s="31"/>
      <c r="AA288" s="31"/>
      <c r="AB288" s="31"/>
      <c r="AC288" s="31"/>
      <c r="AD288" s="31"/>
      <c r="AE288" s="31"/>
      <c r="AR288" s="193" t="s">
        <v>2052</v>
      </c>
      <c r="AT288" s="193" t="s">
        <v>150</v>
      </c>
      <c r="AU288" s="193" t="s">
        <v>80</v>
      </c>
      <c r="AY288" s="14" t="s">
        <v>149</v>
      </c>
      <c r="BE288" s="194">
        <f>IF(N288="základní",J288,0)</f>
        <v>0</v>
      </c>
      <c r="BF288" s="194">
        <f>IF(N288="snížená",J288,0)</f>
        <v>0</v>
      </c>
      <c r="BG288" s="194">
        <f>IF(N288="zákl. přenesená",J288,0)</f>
        <v>0</v>
      </c>
      <c r="BH288" s="194">
        <f>IF(N288="sníž. přenesená",J288,0)</f>
        <v>0</v>
      </c>
      <c r="BI288" s="194">
        <f>IF(N288="nulová",J288,0)</f>
        <v>0</v>
      </c>
      <c r="BJ288" s="14" t="s">
        <v>80</v>
      </c>
      <c r="BK288" s="194">
        <f>ROUND(I288*H288,2)</f>
        <v>0</v>
      </c>
      <c r="BL288" s="14" t="s">
        <v>2052</v>
      </c>
      <c r="BM288" s="193" t="s">
        <v>936</v>
      </c>
    </row>
    <row r="289" spans="1:65" s="2" customFormat="1" ht="19.5">
      <c r="A289" s="31"/>
      <c r="B289" s="32"/>
      <c r="C289" s="33"/>
      <c r="D289" s="195" t="s">
        <v>157</v>
      </c>
      <c r="E289" s="33"/>
      <c r="F289" s="196" t="s">
        <v>2209</v>
      </c>
      <c r="G289" s="33"/>
      <c r="H289" s="33"/>
      <c r="I289" s="197"/>
      <c r="J289" s="33"/>
      <c r="K289" s="33"/>
      <c r="L289" s="36"/>
      <c r="M289" s="198"/>
      <c r="N289" s="199"/>
      <c r="O289" s="68"/>
      <c r="P289" s="68"/>
      <c r="Q289" s="68"/>
      <c r="R289" s="68"/>
      <c r="S289" s="68"/>
      <c r="T289" s="69"/>
      <c r="U289" s="31"/>
      <c r="V289" s="31"/>
      <c r="W289" s="31"/>
      <c r="X289" s="31"/>
      <c r="Y289" s="31"/>
      <c r="Z289" s="31"/>
      <c r="AA289" s="31"/>
      <c r="AB289" s="31"/>
      <c r="AC289" s="31"/>
      <c r="AD289" s="31"/>
      <c r="AE289" s="31"/>
      <c r="AT289" s="14" t="s">
        <v>157</v>
      </c>
      <c r="AU289" s="14" t="s">
        <v>80</v>
      </c>
    </row>
    <row r="290" spans="1:65" s="2" customFormat="1" ht="19.5">
      <c r="A290" s="31"/>
      <c r="B290" s="32"/>
      <c r="C290" s="33"/>
      <c r="D290" s="195" t="s">
        <v>495</v>
      </c>
      <c r="E290" s="33"/>
      <c r="F290" s="220" t="s">
        <v>2195</v>
      </c>
      <c r="G290" s="33"/>
      <c r="H290" s="33"/>
      <c r="I290" s="197"/>
      <c r="J290" s="33"/>
      <c r="K290" s="33"/>
      <c r="L290" s="36"/>
      <c r="M290" s="198"/>
      <c r="N290" s="199"/>
      <c r="O290" s="68"/>
      <c r="P290" s="68"/>
      <c r="Q290" s="68"/>
      <c r="R290" s="68"/>
      <c r="S290" s="68"/>
      <c r="T290" s="69"/>
      <c r="U290" s="31"/>
      <c r="V290" s="31"/>
      <c r="W290" s="31"/>
      <c r="X290" s="31"/>
      <c r="Y290" s="31"/>
      <c r="Z290" s="31"/>
      <c r="AA290" s="31"/>
      <c r="AB290" s="31"/>
      <c r="AC290" s="31"/>
      <c r="AD290" s="31"/>
      <c r="AE290" s="31"/>
      <c r="AT290" s="14" t="s">
        <v>495</v>
      </c>
      <c r="AU290" s="14" t="s">
        <v>80</v>
      </c>
    </row>
    <row r="291" spans="1:65" s="2" customFormat="1" ht="24.2" customHeight="1">
      <c r="A291" s="31"/>
      <c r="B291" s="32"/>
      <c r="C291" s="200" t="s">
        <v>649</v>
      </c>
      <c r="D291" s="200" t="s">
        <v>185</v>
      </c>
      <c r="E291" s="201" t="s">
        <v>2210</v>
      </c>
      <c r="F291" s="202" t="s">
        <v>2211</v>
      </c>
      <c r="G291" s="203" t="s">
        <v>197</v>
      </c>
      <c r="H291" s="204">
        <v>60</v>
      </c>
      <c r="I291" s="205"/>
      <c r="J291" s="206">
        <f>ROUND(I291*H291,2)</f>
        <v>0</v>
      </c>
      <c r="K291" s="202" t="s">
        <v>154</v>
      </c>
      <c r="L291" s="36"/>
      <c r="M291" s="207" t="s">
        <v>1</v>
      </c>
      <c r="N291" s="208" t="s">
        <v>38</v>
      </c>
      <c r="O291" s="68"/>
      <c r="P291" s="191">
        <f>O291*H291</f>
        <v>0</v>
      </c>
      <c r="Q291" s="191">
        <v>0</v>
      </c>
      <c r="R291" s="191">
        <f>Q291*H291</f>
        <v>0</v>
      </c>
      <c r="S291" s="191">
        <v>0</v>
      </c>
      <c r="T291" s="192">
        <f>S291*H291</f>
        <v>0</v>
      </c>
      <c r="U291" s="31"/>
      <c r="V291" s="31"/>
      <c r="W291" s="31"/>
      <c r="X291" s="31"/>
      <c r="Y291" s="31"/>
      <c r="Z291" s="31"/>
      <c r="AA291" s="31"/>
      <c r="AB291" s="31"/>
      <c r="AC291" s="31"/>
      <c r="AD291" s="31"/>
      <c r="AE291" s="31"/>
      <c r="AR291" s="193" t="s">
        <v>2052</v>
      </c>
      <c r="AT291" s="193" t="s">
        <v>185</v>
      </c>
      <c r="AU291" s="193" t="s">
        <v>80</v>
      </c>
      <c r="AY291" s="14" t="s">
        <v>149</v>
      </c>
      <c r="BE291" s="194">
        <f>IF(N291="základní",J291,0)</f>
        <v>0</v>
      </c>
      <c r="BF291" s="194">
        <f>IF(N291="snížená",J291,0)</f>
        <v>0</v>
      </c>
      <c r="BG291" s="194">
        <f>IF(N291="zákl. přenesená",J291,0)</f>
        <v>0</v>
      </c>
      <c r="BH291" s="194">
        <f>IF(N291="sníž. přenesená",J291,0)</f>
        <v>0</v>
      </c>
      <c r="BI291" s="194">
        <f>IF(N291="nulová",J291,0)</f>
        <v>0</v>
      </c>
      <c r="BJ291" s="14" t="s">
        <v>80</v>
      </c>
      <c r="BK291" s="194">
        <f>ROUND(I291*H291,2)</f>
        <v>0</v>
      </c>
      <c r="BL291" s="14" t="s">
        <v>2052</v>
      </c>
      <c r="BM291" s="193" t="s">
        <v>944</v>
      </c>
    </row>
    <row r="292" spans="1:65" s="2" customFormat="1" ht="19.5">
      <c r="A292" s="31"/>
      <c r="B292" s="32"/>
      <c r="C292" s="33"/>
      <c r="D292" s="195" t="s">
        <v>157</v>
      </c>
      <c r="E292" s="33"/>
      <c r="F292" s="196" t="s">
        <v>2211</v>
      </c>
      <c r="G292" s="33"/>
      <c r="H292" s="33"/>
      <c r="I292" s="197"/>
      <c r="J292" s="33"/>
      <c r="K292" s="33"/>
      <c r="L292" s="36"/>
      <c r="M292" s="198"/>
      <c r="N292" s="199"/>
      <c r="O292" s="68"/>
      <c r="P292" s="68"/>
      <c r="Q292" s="68"/>
      <c r="R292" s="68"/>
      <c r="S292" s="68"/>
      <c r="T292" s="69"/>
      <c r="U292" s="31"/>
      <c r="V292" s="31"/>
      <c r="W292" s="31"/>
      <c r="X292" s="31"/>
      <c r="Y292" s="31"/>
      <c r="Z292" s="31"/>
      <c r="AA292" s="31"/>
      <c r="AB292" s="31"/>
      <c r="AC292" s="31"/>
      <c r="AD292" s="31"/>
      <c r="AE292" s="31"/>
      <c r="AT292" s="14" t="s">
        <v>157</v>
      </c>
      <c r="AU292" s="14" t="s">
        <v>80</v>
      </c>
    </row>
    <row r="293" spans="1:65" s="2" customFormat="1" ht="24.2" customHeight="1">
      <c r="A293" s="31"/>
      <c r="B293" s="32"/>
      <c r="C293" s="181" t="s">
        <v>653</v>
      </c>
      <c r="D293" s="181" t="s">
        <v>150</v>
      </c>
      <c r="E293" s="182" t="s">
        <v>2212</v>
      </c>
      <c r="F293" s="183" t="s">
        <v>2213</v>
      </c>
      <c r="G293" s="184" t="s">
        <v>197</v>
      </c>
      <c r="H293" s="185">
        <v>60</v>
      </c>
      <c r="I293" s="186"/>
      <c r="J293" s="187">
        <f>ROUND(I293*H293,2)</f>
        <v>0</v>
      </c>
      <c r="K293" s="183" t="s">
        <v>154</v>
      </c>
      <c r="L293" s="188"/>
      <c r="M293" s="189" t="s">
        <v>1</v>
      </c>
      <c r="N293" s="190" t="s">
        <v>38</v>
      </c>
      <c r="O293" s="68"/>
      <c r="P293" s="191">
        <f>O293*H293</f>
        <v>0</v>
      </c>
      <c r="Q293" s="191">
        <v>0</v>
      </c>
      <c r="R293" s="191">
        <f>Q293*H293</f>
        <v>0</v>
      </c>
      <c r="S293" s="191">
        <v>0</v>
      </c>
      <c r="T293" s="192">
        <f>S293*H293</f>
        <v>0</v>
      </c>
      <c r="U293" s="31"/>
      <c r="V293" s="31"/>
      <c r="W293" s="31"/>
      <c r="X293" s="31"/>
      <c r="Y293" s="31"/>
      <c r="Z293" s="31"/>
      <c r="AA293" s="31"/>
      <c r="AB293" s="31"/>
      <c r="AC293" s="31"/>
      <c r="AD293" s="31"/>
      <c r="AE293" s="31"/>
      <c r="AR293" s="193" t="s">
        <v>2052</v>
      </c>
      <c r="AT293" s="193" t="s">
        <v>150</v>
      </c>
      <c r="AU293" s="193" t="s">
        <v>80</v>
      </c>
      <c r="AY293" s="14" t="s">
        <v>149</v>
      </c>
      <c r="BE293" s="194">
        <f>IF(N293="základní",J293,0)</f>
        <v>0</v>
      </c>
      <c r="BF293" s="194">
        <f>IF(N293="snížená",J293,0)</f>
        <v>0</v>
      </c>
      <c r="BG293" s="194">
        <f>IF(N293="zákl. přenesená",J293,0)</f>
        <v>0</v>
      </c>
      <c r="BH293" s="194">
        <f>IF(N293="sníž. přenesená",J293,0)</f>
        <v>0</v>
      </c>
      <c r="BI293" s="194">
        <f>IF(N293="nulová",J293,0)</f>
        <v>0</v>
      </c>
      <c r="BJ293" s="14" t="s">
        <v>80</v>
      </c>
      <c r="BK293" s="194">
        <f>ROUND(I293*H293,2)</f>
        <v>0</v>
      </c>
      <c r="BL293" s="14" t="s">
        <v>2052</v>
      </c>
      <c r="BM293" s="193" t="s">
        <v>952</v>
      </c>
    </row>
    <row r="294" spans="1:65" s="2" customFormat="1" ht="19.5">
      <c r="A294" s="31"/>
      <c r="B294" s="32"/>
      <c r="C294" s="33"/>
      <c r="D294" s="195" t="s">
        <v>157</v>
      </c>
      <c r="E294" s="33"/>
      <c r="F294" s="196" t="s">
        <v>2213</v>
      </c>
      <c r="G294" s="33"/>
      <c r="H294" s="33"/>
      <c r="I294" s="197"/>
      <c r="J294" s="33"/>
      <c r="K294" s="33"/>
      <c r="L294" s="36"/>
      <c r="M294" s="198"/>
      <c r="N294" s="199"/>
      <c r="O294" s="68"/>
      <c r="P294" s="68"/>
      <c r="Q294" s="68"/>
      <c r="R294" s="68"/>
      <c r="S294" s="68"/>
      <c r="T294" s="69"/>
      <c r="U294" s="31"/>
      <c r="V294" s="31"/>
      <c r="W294" s="31"/>
      <c r="X294" s="31"/>
      <c r="Y294" s="31"/>
      <c r="Z294" s="31"/>
      <c r="AA294" s="31"/>
      <c r="AB294" s="31"/>
      <c r="AC294" s="31"/>
      <c r="AD294" s="31"/>
      <c r="AE294" s="31"/>
      <c r="AT294" s="14" t="s">
        <v>157</v>
      </c>
      <c r="AU294" s="14" t="s">
        <v>80</v>
      </c>
    </row>
    <row r="295" spans="1:65" s="2" customFormat="1" ht="24.2" customHeight="1">
      <c r="A295" s="31"/>
      <c r="B295" s="32"/>
      <c r="C295" s="200" t="s">
        <v>657</v>
      </c>
      <c r="D295" s="200" t="s">
        <v>185</v>
      </c>
      <c r="E295" s="201" t="s">
        <v>2214</v>
      </c>
      <c r="F295" s="202" t="s">
        <v>2215</v>
      </c>
      <c r="G295" s="203" t="s">
        <v>197</v>
      </c>
      <c r="H295" s="204">
        <v>61</v>
      </c>
      <c r="I295" s="205"/>
      <c r="J295" s="206">
        <f>ROUND(I295*H295,2)</f>
        <v>0</v>
      </c>
      <c r="K295" s="202" t="s">
        <v>154</v>
      </c>
      <c r="L295" s="36"/>
      <c r="M295" s="207" t="s">
        <v>1</v>
      </c>
      <c r="N295" s="208" t="s">
        <v>38</v>
      </c>
      <c r="O295" s="68"/>
      <c r="P295" s="191">
        <f>O295*H295</f>
        <v>0</v>
      </c>
      <c r="Q295" s="191">
        <v>0</v>
      </c>
      <c r="R295" s="191">
        <f>Q295*H295</f>
        <v>0</v>
      </c>
      <c r="S295" s="191">
        <v>0</v>
      </c>
      <c r="T295" s="192">
        <f>S295*H295</f>
        <v>0</v>
      </c>
      <c r="U295" s="31"/>
      <c r="V295" s="31"/>
      <c r="W295" s="31"/>
      <c r="X295" s="31"/>
      <c r="Y295" s="31"/>
      <c r="Z295" s="31"/>
      <c r="AA295" s="31"/>
      <c r="AB295" s="31"/>
      <c r="AC295" s="31"/>
      <c r="AD295" s="31"/>
      <c r="AE295" s="31"/>
      <c r="AR295" s="193" t="s">
        <v>2052</v>
      </c>
      <c r="AT295" s="193" t="s">
        <v>185</v>
      </c>
      <c r="AU295" s="193" t="s">
        <v>80</v>
      </c>
      <c r="AY295" s="14" t="s">
        <v>149</v>
      </c>
      <c r="BE295" s="194">
        <f>IF(N295="základní",J295,0)</f>
        <v>0</v>
      </c>
      <c r="BF295" s="194">
        <f>IF(N295="snížená",J295,0)</f>
        <v>0</v>
      </c>
      <c r="BG295" s="194">
        <f>IF(N295="zákl. přenesená",J295,0)</f>
        <v>0</v>
      </c>
      <c r="BH295" s="194">
        <f>IF(N295="sníž. přenesená",J295,0)</f>
        <v>0</v>
      </c>
      <c r="BI295" s="194">
        <f>IF(N295="nulová",J295,0)</f>
        <v>0</v>
      </c>
      <c r="BJ295" s="14" t="s">
        <v>80</v>
      </c>
      <c r="BK295" s="194">
        <f>ROUND(I295*H295,2)</f>
        <v>0</v>
      </c>
      <c r="BL295" s="14" t="s">
        <v>2052</v>
      </c>
      <c r="BM295" s="193" t="s">
        <v>960</v>
      </c>
    </row>
    <row r="296" spans="1:65" s="2" customFormat="1" ht="19.5">
      <c r="A296" s="31"/>
      <c r="B296" s="32"/>
      <c r="C296" s="33"/>
      <c r="D296" s="195" t="s">
        <v>157</v>
      </c>
      <c r="E296" s="33"/>
      <c r="F296" s="196" t="s">
        <v>2215</v>
      </c>
      <c r="G296" s="33"/>
      <c r="H296" s="33"/>
      <c r="I296" s="197"/>
      <c r="J296" s="33"/>
      <c r="K296" s="33"/>
      <c r="L296" s="36"/>
      <c r="M296" s="198"/>
      <c r="N296" s="199"/>
      <c r="O296" s="68"/>
      <c r="P296" s="68"/>
      <c r="Q296" s="68"/>
      <c r="R296" s="68"/>
      <c r="S296" s="68"/>
      <c r="T296" s="69"/>
      <c r="U296" s="31"/>
      <c r="V296" s="31"/>
      <c r="W296" s="31"/>
      <c r="X296" s="31"/>
      <c r="Y296" s="31"/>
      <c r="Z296" s="31"/>
      <c r="AA296" s="31"/>
      <c r="AB296" s="31"/>
      <c r="AC296" s="31"/>
      <c r="AD296" s="31"/>
      <c r="AE296" s="31"/>
      <c r="AT296" s="14" t="s">
        <v>157</v>
      </c>
      <c r="AU296" s="14" t="s">
        <v>80</v>
      </c>
    </row>
    <row r="297" spans="1:65" s="2" customFormat="1" ht="24.2" customHeight="1">
      <c r="A297" s="31"/>
      <c r="B297" s="32"/>
      <c r="C297" s="181" t="s">
        <v>661</v>
      </c>
      <c r="D297" s="181" t="s">
        <v>150</v>
      </c>
      <c r="E297" s="182" t="s">
        <v>2216</v>
      </c>
      <c r="F297" s="183" t="s">
        <v>2217</v>
      </c>
      <c r="G297" s="184" t="s">
        <v>197</v>
      </c>
      <c r="H297" s="185">
        <v>31</v>
      </c>
      <c r="I297" s="186"/>
      <c r="J297" s="187">
        <f>ROUND(I297*H297,2)</f>
        <v>0</v>
      </c>
      <c r="K297" s="183" t="s">
        <v>154</v>
      </c>
      <c r="L297" s="188"/>
      <c r="M297" s="189" t="s">
        <v>1</v>
      </c>
      <c r="N297" s="190" t="s">
        <v>38</v>
      </c>
      <c r="O297" s="68"/>
      <c r="P297" s="191">
        <f>O297*H297</f>
        <v>0</v>
      </c>
      <c r="Q297" s="191">
        <v>0</v>
      </c>
      <c r="R297" s="191">
        <f>Q297*H297</f>
        <v>0</v>
      </c>
      <c r="S297" s="191">
        <v>0</v>
      </c>
      <c r="T297" s="192">
        <f>S297*H297</f>
        <v>0</v>
      </c>
      <c r="U297" s="31"/>
      <c r="V297" s="31"/>
      <c r="W297" s="31"/>
      <c r="X297" s="31"/>
      <c r="Y297" s="31"/>
      <c r="Z297" s="31"/>
      <c r="AA297" s="31"/>
      <c r="AB297" s="31"/>
      <c r="AC297" s="31"/>
      <c r="AD297" s="31"/>
      <c r="AE297" s="31"/>
      <c r="AR297" s="193" t="s">
        <v>2052</v>
      </c>
      <c r="AT297" s="193" t="s">
        <v>150</v>
      </c>
      <c r="AU297" s="193" t="s">
        <v>80</v>
      </c>
      <c r="AY297" s="14" t="s">
        <v>149</v>
      </c>
      <c r="BE297" s="194">
        <f>IF(N297="základní",J297,0)</f>
        <v>0</v>
      </c>
      <c r="BF297" s="194">
        <f>IF(N297="snížená",J297,0)</f>
        <v>0</v>
      </c>
      <c r="BG297" s="194">
        <f>IF(N297="zákl. přenesená",J297,0)</f>
        <v>0</v>
      </c>
      <c r="BH297" s="194">
        <f>IF(N297="sníž. přenesená",J297,0)</f>
        <v>0</v>
      </c>
      <c r="BI297" s="194">
        <f>IF(N297="nulová",J297,0)</f>
        <v>0</v>
      </c>
      <c r="BJ297" s="14" t="s">
        <v>80</v>
      </c>
      <c r="BK297" s="194">
        <f>ROUND(I297*H297,2)</f>
        <v>0</v>
      </c>
      <c r="BL297" s="14" t="s">
        <v>2052</v>
      </c>
      <c r="BM297" s="193" t="s">
        <v>968</v>
      </c>
    </row>
    <row r="298" spans="1:65" s="2" customFormat="1" ht="19.5">
      <c r="A298" s="31"/>
      <c r="B298" s="32"/>
      <c r="C298" s="33"/>
      <c r="D298" s="195" t="s">
        <v>157</v>
      </c>
      <c r="E298" s="33"/>
      <c r="F298" s="196" t="s">
        <v>2217</v>
      </c>
      <c r="G298" s="33"/>
      <c r="H298" s="33"/>
      <c r="I298" s="197"/>
      <c r="J298" s="33"/>
      <c r="K298" s="33"/>
      <c r="L298" s="36"/>
      <c r="M298" s="198"/>
      <c r="N298" s="199"/>
      <c r="O298" s="68"/>
      <c r="P298" s="68"/>
      <c r="Q298" s="68"/>
      <c r="R298" s="68"/>
      <c r="S298" s="68"/>
      <c r="T298" s="69"/>
      <c r="U298" s="31"/>
      <c r="V298" s="31"/>
      <c r="W298" s="31"/>
      <c r="X298" s="31"/>
      <c r="Y298" s="31"/>
      <c r="Z298" s="31"/>
      <c r="AA298" s="31"/>
      <c r="AB298" s="31"/>
      <c r="AC298" s="31"/>
      <c r="AD298" s="31"/>
      <c r="AE298" s="31"/>
      <c r="AT298" s="14" t="s">
        <v>157</v>
      </c>
      <c r="AU298" s="14" t="s">
        <v>80</v>
      </c>
    </row>
    <row r="299" spans="1:65" s="2" customFormat="1" ht="24.2" customHeight="1">
      <c r="A299" s="31"/>
      <c r="B299" s="32"/>
      <c r="C299" s="181" t="s">
        <v>665</v>
      </c>
      <c r="D299" s="181" t="s">
        <v>150</v>
      </c>
      <c r="E299" s="182" t="s">
        <v>2218</v>
      </c>
      <c r="F299" s="183" t="s">
        <v>2219</v>
      </c>
      <c r="G299" s="184" t="s">
        <v>197</v>
      </c>
      <c r="H299" s="185">
        <v>30</v>
      </c>
      <c r="I299" s="186"/>
      <c r="J299" s="187">
        <f>ROUND(I299*H299,2)</f>
        <v>0</v>
      </c>
      <c r="K299" s="183" t="s">
        <v>154</v>
      </c>
      <c r="L299" s="188"/>
      <c r="M299" s="189" t="s">
        <v>1</v>
      </c>
      <c r="N299" s="190" t="s">
        <v>38</v>
      </c>
      <c r="O299" s="68"/>
      <c r="P299" s="191">
        <f>O299*H299</f>
        <v>0</v>
      </c>
      <c r="Q299" s="191">
        <v>0</v>
      </c>
      <c r="R299" s="191">
        <f>Q299*H299</f>
        <v>0</v>
      </c>
      <c r="S299" s="191">
        <v>0</v>
      </c>
      <c r="T299" s="192">
        <f>S299*H299</f>
        <v>0</v>
      </c>
      <c r="U299" s="31"/>
      <c r="V299" s="31"/>
      <c r="W299" s="31"/>
      <c r="X299" s="31"/>
      <c r="Y299" s="31"/>
      <c r="Z299" s="31"/>
      <c r="AA299" s="31"/>
      <c r="AB299" s="31"/>
      <c r="AC299" s="31"/>
      <c r="AD299" s="31"/>
      <c r="AE299" s="31"/>
      <c r="AR299" s="193" t="s">
        <v>2052</v>
      </c>
      <c r="AT299" s="193" t="s">
        <v>150</v>
      </c>
      <c r="AU299" s="193" t="s">
        <v>80</v>
      </c>
      <c r="AY299" s="14" t="s">
        <v>149</v>
      </c>
      <c r="BE299" s="194">
        <f>IF(N299="základní",J299,0)</f>
        <v>0</v>
      </c>
      <c r="BF299" s="194">
        <f>IF(N299="snížená",J299,0)</f>
        <v>0</v>
      </c>
      <c r="BG299" s="194">
        <f>IF(N299="zákl. přenesená",J299,0)</f>
        <v>0</v>
      </c>
      <c r="BH299" s="194">
        <f>IF(N299="sníž. přenesená",J299,0)</f>
        <v>0</v>
      </c>
      <c r="BI299" s="194">
        <f>IF(N299="nulová",J299,0)</f>
        <v>0</v>
      </c>
      <c r="BJ299" s="14" t="s">
        <v>80</v>
      </c>
      <c r="BK299" s="194">
        <f>ROUND(I299*H299,2)</f>
        <v>0</v>
      </c>
      <c r="BL299" s="14" t="s">
        <v>2052</v>
      </c>
      <c r="BM299" s="193" t="s">
        <v>976</v>
      </c>
    </row>
    <row r="300" spans="1:65" s="2" customFormat="1" ht="19.5">
      <c r="A300" s="31"/>
      <c r="B300" s="32"/>
      <c r="C300" s="33"/>
      <c r="D300" s="195" t="s">
        <v>157</v>
      </c>
      <c r="E300" s="33"/>
      <c r="F300" s="196" t="s">
        <v>2219</v>
      </c>
      <c r="G300" s="33"/>
      <c r="H300" s="33"/>
      <c r="I300" s="197"/>
      <c r="J300" s="33"/>
      <c r="K300" s="33"/>
      <c r="L300" s="36"/>
      <c r="M300" s="198"/>
      <c r="N300" s="199"/>
      <c r="O300" s="68"/>
      <c r="P300" s="68"/>
      <c r="Q300" s="68"/>
      <c r="R300" s="68"/>
      <c r="S300" s="68"/>
      <c r="T300" s="69"/>
      <c r="U300" s="31"/>
      <c r="V300" s="31"/>
      <c r="W300" s="31"/>
      <c r="X300" s="31"/>
      <c r="Y300" s="31"/>
      <c r="Z300" s="31"/>
      <c r="AA300" s="31"/>
      <c r="AB300" s="31"/>
      <c r="AC300" s="31"/>
      <c r="AD300" s="31"/>
      <c r="AE300" s="31"/>
      <c r="AT300" s="14" t="s">
        <v>157</v>
      </c>
      <c r="AU300" s="14" t="s">
        <v>80</v>
      </c>
    </row>
    <row r="301" spans="1:65" s="2" customFormat="1" ht="24.2" customHeight="1">
      <c r="A301" s="31"/>
      <c r="B301" s="32"/>
      <c r="C301" s="200" t="s">
        <v>670</v>
      </c>
      <c r="D301" s="200" t="s">
        <v>185</v>
      </c>
      <c r="E301" s="201" t="s">
        <v>2220</v>
      </c>
      <c r="F301" s="202" t="s">
        <v>2221</v>
      </c>
      <c r="G301" s="203" t="s">
        <v>197</v>
      </c>
      <c r="H301" s="204">
        <v>27</v>
      </c>
      <c r="I301" s="205"/>
      <c r="J301" s="206">
        <f>ROUND(I301*H301,2)</f>
        <v>0</v>
      </c>
      <c r="K301" s="202" t="s">
        <v>154</v>
      </c>
      <c r="L301" s="36"/>
      <c r="M301" s="207" t="s">
        <v>1</v>
      </c>
      <c r="N301" s="208" t="s">
        <v>38</v>
      </c>
      <c r="O301" s="68"/>
      <c r="P301" s="191">
        <f>O301*H301</f>
        <v>0</v>
      </c>
      <c r="Q301" s="191">
        <v>0</v>
      </c>
      <c r="R301" s="191">
        <f>Q301*H301</f>
        <v>0</v>
      </c>
      <c r="S301" s="191">
        <v>0</v>
      </c>
      <c r="T301" s="192">
        <f>S301*H301</f>
        <v>0</v>
      </c>
      <c r="U301" s="31"/>
      <c r="V301" s="31"/>
      <c r="W301" s="31"/>
      <c r="X301" s="31"/>
      <c r="Y301" s="31"/>
      <c r="Z301" s="31"/>
      <c r="AA301" s="31"/>
      <c r="AB301" s="31"/>
      <c r="AC301" s="31"/>
      <c r="AD301" s="31"/>
      <c r="AE301" s="31"/>
      <c r="AR301" s="193" t="s">
        <v>2052</v>
      </c>
      <c r="AT301" s="193" t="s">
        <v>185</v>
      </c>
      <c r="AU301" s="193" t="s">
        <v>80</v>
      </c>
      <c r="AY301" s="14" t="s">
        <v>149</v>
      </c>
      <c r="BE301" s="194">
        <f>IF(N301="základní",J301,0)</f>
        <v>0</v>
      </c>
      <c r="BF301" s="194">
        <f>IF(N301="snížená",J301,0)</f>
        <v>0</v>
      </c>
      <c r="BG301" s="194">
        <f>IF(N301="zákl. přenesená",J301,0)</f>
        <v>0</v>
      </c>
      <c r="BH301" s="194">
        <f>IF(N301="sníž. přenesená",J301,0)</f>
        <v>0</v>
      </c>
      <c r="BI301" s="194">
        <f>IF(N301="nulová",J301,0)</f>
        <v>0</v>
      </c>
      <c r="BJ301" s="14" t="s">
        <v>80</v>
      </c>
      <c r="BK301" s="194">
        <f>ROUND(I301*H301,2)</f>
        <v>0</v>
      </c>
      <c r="BL301" s="14" t="s">
        <v>2052</v>
      </c>
      <c r="BM301" s="193" t="s">
        <v>984</v>
      </c>
    </row>
    <row r="302" spans="1:65" s="2" customFormat="1" ht="19.5">
      <c r="A302" s="31"/>
      <c r="B302" s="32"/>
      <c r="C302" s="33"/>
      <c r="D302" s="195" t="s">
        <v>157</v>
      </c>
      <c r="E302" s="33"/>
      <c r="F302" s="196" t="s">
        <v>2221</v>
      </c>
      <c r="G302" s="33"/>
      <c r="H302" s="33"/>
      <c r="I302" s="197"/>
      <c r="J302" s="33"/>
      <c r="K302" s="33"/>
      <c r="L302" s="36"/>
      <c r="M302" s="198"/>
      <c r="N302" s="199"/>
      <c r="O302" s="68"/>
      <c r="P302" s="68"/>
      <c r="Q302" s="68"/>
      <c r="R302" s="68"/>
      <c r="S302" s="68"/>
      <c r="T302" s="69"/>
      <c r="U302" s="31"/>
      <c r="V302" s="31"/>
      <c r="W302" s="31"/>
      <c r="X302" s="31"/>
      <c r="Y302" s="31"/>
      <c r="Z302" s="31"/>
      <c r="AA302" s="31"/>
      <c r="AB302" s="31"/>
      <c r="AC302" s="31"/>
      <c r="AD302" s="31"/>
      <c r="AE302" s="31"/>
      <c r="AT302" s="14" t="s">
        <v>157</v>
      </c>
      <c r="AU302" s="14" t="s">
        <v>80</v>
      </c>
    </row>
    <row r="303" spans="1:65" s="2" customFormat="1" ht="24.2" customHeight="1">
      <c r="A303" s="31"/>
      <c r="B303" s="32"/>
      <c r="C303" s="181" t="s">
        <v>675</v>
      </c>
      <c r="D303" s="181" t="s">
        <v>150</v>
      </c>
      <c r="E303" s="182" t="s">
        <v>2222</v>
      </c>
      <c r="F303" s="183" t="s">
        <v>2223</v>
      </c>
      <c r="G303" s="184" t="s">
        <v>197</v>
      </c>
      <c r="H303" s="185">
        <v>15</v>
      </c>
      <c r="I303" s="186"/>
      <c r="J303" s="187">
        <f>ROUND(I303*H303,2)</f>
        <v>0</v>
      </c>
      <c r="K303" s="183" t="s">
        <v>154</v>
      </c>
      <c r="L303" s="188"/>
      <c r="M303" s="189" t="s">
        <v>1</v>
      </c>
      <c r="N303" s="190" t="s">
        <v>38</v>
      </c>
      <c r="O303" s="68"/>
      <c r="P303" s="191">
        <f>O303*H303</f>
        <v>0</v>
      </c>
      <c r="Q303" s="191">
        <v>0</v>
      </c>
      <c r="R303" s="191">
        <f>Q303*H303</f>
        <v>0</v>
      </c>
      <c r="S303" s="191">
        <v>0</v>
      </c>
      <c r="T303" s="192">
        <f>S303*H303</f>
        <v>0</v>
      </c>
      <c r="U303" s="31"/>
      <c r="V303" s="31"/>
      <c r="W303" s="31"/>
      <c r="X303" s="31"/>
      <c r="Y303" s="31"/>
      <c r="Z303" s="31"/>
      <c r="AA303" s="31"/>
      <c r="AB303" s="31"/>
      <c r="AC303" s="31"/>
      <c r="AD303" s="31"/>
      <c r="AE303" s="31"/>
      <c r="AR303" s="193" t="s">
        <v>2052</v>
      </c>
      <c r="AT303" s="193" t="s">
        <v>150</v>
      </c>
      <c r="AU303" s="193" t="s">
        <v>80</v>
      </c>
      <c r="AY303" s="14" t="s">
        <v>149</v>
      </c>
      <c r="BE303" s="194">
        <f>IF(N303="základní",J303,0)</f>
        <v>0</v>
      </c>
      <c r="BF303" s="194">
        <f>IF(N303="snížená",J303,0)</f>
        <v>0</v>
      </c>
      <c r="BG303" s="194">
        <f>IF(N303="zákl. přenesená",J303,0)</f>
        <v>0</v>
      </c>
      <c r="BH303" s="194">
        <f>IF(N303="sníž. přenesená",J303,0)</f>
        <v>0</v>
      </c>
      <c r="BI303" s="194">
        <f>IF(N303="nulová",J303,0)</f>
        <v>0</v>
      </c>
      <c r="BJ303" s="14" t="s">
        <v>80</v>
      </c>
      <c r="BK303" s="194">
        <f>ROUND(I303*H303,2)</f>
        <v>0</v>
      </c>
      <c r="BL303" s="14" t="s">
        <v>2052</v>
      </c>
      <c r="BM303" s="193" t="s">
        <v>992</v>
      </c>
    </row>
    <row r="304" spans="1:65" s="2" customFormat="1" ht="19.5">
      <c r="A304" s="31"/>
      <c r="B304" s="32"/>
      <c r="C304" s="33"/>
      <c r="D304" s="195" t="s">
        <v>157</v>
      </c>
      <c r="E304" s="33"/>
      <c r="F304" s="196" t="s">
        <v>2223</v>
      </c>
      <c r="G304" s="33"/>
      <c r="H304" s="33"/>
      <c r="I304" s="197"/>
      <c r="J304" s="33"/>
      <c r="K304" s="33"/>
      <c r="L304" s="36"/>
      <c r="M304" s="198"/>
      <c r="N304" s="199"/>
      <c r="O304" s="68"/>
      <c r="P304" s="68"/>
      <c r="Q304" s="68"/>
      <c r="R304" s="68"/>
      <c r="S304" s="68"/>
      <c r="T304" s="69"/>
      <c r="U304" s="31"/>
      <c r="V304" s="31"/>
      <c r="W304" s="31"/>
      <c r="X304" s="31"/>
      <c r="Y304" s="31"/>
      <c r="Z304" s="31"/>
      <c r="AA304" s="31"/>
      <c r="AB304" s="31"/>
      <c r="AC304" s="31"/>
      <c r="AD304" s="31"/>
      <c r="AE304" s="31"/>
      <c r="AT304" s="14" t="s">
        <v>157</v>
      </c>
      <c r="AU304" s="14" t="s">
        <v>80</v>
      </c>
    </row>
    <row r="305" spans="1:65" s="2" customFormat="1" ht="24.2" customHeight="1">
      <c r="A305" s="31"/>
      <c r="B305" s="32"/>
      <c r="C305" s="181" t="s">
        <v>679</v>
      </c>
      <c r="D305" s="181" t="s">
        <v>150</v>
      </c>
      <c r="E305" s="182" t="s">
        <v>2224</v>
      </c>
      <c r="F305" s="183" t="s">
        <v>2225</v>
      </c>
      <c r="G305" s="184" t="s">
        <v>197</v>
      </c>
      <c r="H305" s="185">
        <v>12</v>
      </c>
      <c r="I305" s="186"/>
      <c r="J305" s="187">
        <f>ROUND(I305*H305,2)</f>
        <v>0</v>
      </c>
      <c r="K305" s="183" t="s">
        <v>154</v>
      </c>
      <c r="L305" s="188"/>
      <c r="M305" s="189" t="s">
        <v>1</v>
      </c>
      <c r="N305" s="190" t="s">
        <v>38</v>
      </c>
      <c r="O305" s="68"/>
      <c r="P305" s="191">
        <f>O305*H305</f>
        <v>0</v>
      </c>
      <c r="Q305" s="191">
        <v>0</v>
      </c>
      <c r="R305" s="191">
        <f>Q305*H305</f>
        <v>0</v>
      </c>
      <c r="S305" s="191">
        <v>0</v>
      </c>
      <c r="T305" s="192">
        <f>S305*H305</f>
        <v>0</v>
      </c>
      <c r="U305" s="31"/>
      <c r="V305" s="31"/>
      <c r="W305" s="31"/>
      <c r="X305" s="31"/>
      <c r="Y305" s="31"/>
      <c r="Z305" s="31"/>
      <c r="AA305" s="31"/>
      <c r="AB305" s="31"/>
      <c r="AC305" s="31"/>
      <c r="AD305" s="31"/>
      <c r="AE305" s="31"/>
      <c r="AR305" s="193" t="s">
        <v>2052</v>
      </c>
      <c r="AT305" s="193" t="s">
        <v>150</v>
      </c>
      <c r="AU305" s="193" t="s">
        <v>80</v>
      </c>
      <c r="AY305" s="14" t="s">
        <v>149</v>
      </c>
      <c r="BE305" s="194">
        <f>IF(N305="základní",J305,0)</f>
        <v>0</v>
      </c>
      <c r="BF305" s="194">
        <f>IF(N305="snížená",J305,0)</f>
        <v>0</v>
      </c>
      <c r="BG305" s="194">
        <f>IF(N305="zákl. přenesená",J305,0)</f>
        <v>0</v>
      </c>
      <c r="BH305" s="194">
        <f>IF(N305="sníž. přenesená",J305,0)</f>
        <v>0</v>
      </c>
      <c r="BI305" s="194">
        <f>IF(N305="nulová",J305,0)</f>
        <v>0</v>
      </c>
      <c r="BJ305" s="14" t="s">
        <v>80</v>
      </c>
      <c r="BK305" s="194">
        <f>ROUND(I305*H305,2)</f>
        <v>0</v>
      </c>
      <c r="BL305" s="14" t="s">
        <v>2052</v>
      </c>
      <c r="BM305" s="193" t="s">
        <v>1000</v>
      </c>
    </row>
    <row r="306" spans="1:65" s="2" customFormat="1" ht="19.5">
      <c r="A306" s="31"/>
      <c r="B306" s="32"/>
      <c r="C306" s="33"/>
      <c r="D306" s="195" t="s">
        <v>157</v>
      </c>
      <c r="E306" s="33"/>
      <c r="F306" s="196" t="s">
        <v>2225</v>
      </c>
      <c r="G306" s="33"/>
      <c r="H306" s="33"/>
      <c r="I306" s="197"/>
      <c r="J306" s="33"/>
      <c r="K306" s="33"/>
      <c r="L306" s="36"/>
      <c r="M306" s="198"/>
      <c r="N306" s="199"/>
      <c r="O306" s="68"/>
      <c r="P306" s="68"/>
      <c r="Q306" s="68"/>
      <c r="R306" s="68"/>
      <c r="S306" s="68"/>
      <c r="T306" s="69"/>
      <c r="U306" s="31"/>
      <c r="V306" s="31"/>
      <c r="W306" s="31"/>
      <c r="X306" s="31"/>
      <c r="Y306" s="31"/>
      <c r="Z306" s="31"/>
      <c r="AA306" s="31"/>
      <c r="AB306" s="31"/>
      <c r="AC306" s="31"/>
      <c r="AD306" s="31"/>
      <c r="AE306" s="31"/>
      <c r="AT306" s="14" t="s">
        <v>157</v>
      </c>
      <c r="AU306" s="14" t="s">
        <v>80</v>
      </c>
    </row>
    <row r="307" spans="1:65" s="2" customFormat="1" ht="24.2" customHeight="1">
      <c r="A307" s="31"/>
      <c r="B307" s="32"/>
      <c r="C307" s="200" t="s">
        <v>683</v>
      </c>
      <c r="D307" s="200" t="s">
        <v>185</v>
      </c>
      <c r="E307" s="201" t="s">
        <v>2226</v>
      </c>
      <c r="F307" s="202" t="s">
        <v>2227</v>
      </c>
      <c r="G307" s="203" t="s">
        <v>197</v>
      </c>
      <c r="H307" s="204">
        <v>11</v>
      </c>
      <c r="I307" s="205"/>
      <c r="J307" s="206">
        <f>ROUND(I307*H307,2)</f>
        <v>0</v>
      </c>
      <c r="K307" s="202" t="s">
        <v>154</v>
      </c>
      <c r="L307" s="36"/>
      <c r="M307" s="207" t="s">
        <v>1</v>
      </c>
      <c r="N307" s="208" t="s">
        <v>38</v>
      </c>
      <c r="O307" s="68"/>
      <c r="P307" s="191">
        <f>O307*H307</f>
        <v>0</v>
      </c>
      <c r="Q307" s="191">
        <v>0</v>
      </c>
      <c r="R307" s="191">
        <f>Q307*H307</f>
        <v>0</v>
      </c>
      <c r="S307" s="191">
        <v>0</v>
      </c>
      <c r="T307" s="192">
        <f>S307*H307</f>
        <v>0</v>
      </c>
      <c r="U307" s="31"/>
      <c r="V307" s="31"/>
      <c r="W307" s="31"/>
      <c r="X307" s="31"/>
      <c r="Y307" s="31"/>
      <c r="Z307" s="31"/>
      <c r="AA307" s="31"/>
      <c r="AB307" s="31"/>
      <c r="AC307" s="31"/>
      <c r="AD307" s="31"/>
      <c r="AE307" s="31"/>
      <c r="AR307" s="193" t="s">
        <v>2052</v>
      </c>
      <c r="AT307" s="193" t="s">
        <v>185</v>
      </c>
      <c r="AU307" s="193" t="s">
        <v>80</v>
      </c>
      <c r="AY307" s="14" t="s">
        <v>149</v>
      </c>
      <c r="BE307" s="194">
        <f>IF(N307="základní",J307,0)</f>
        <v>0</v>
      </c>
      <c r="BF307" s="194">
        <f>IF(N307="snížená",J307,0)</f>
        <v>0</v>
      </c>
      <c r="BG307" s="194">
        <f>IF(N307="zákl. přenesená",J307,0)</f>
        <v>0</v>
      </c>
      <c r="BH307" s="194">
        <f>IF(N307="sníž. přenesená",J307,0)</f>
        <v>0</v>
      </c>
      <c r="BI307" s="194">
        <f>IF(N307="nulová",J307,0)</f>
        <v>0</v>
      </c>
      <c r="BJ307" s="14" t="s">
        <v>80</v>
      </c>
      <c r="BK307" s="194">
        <f>ROUND(I307*H307,2)</f>
        <v>0</v>
      </c>
      <c r="BL307" s="14" t="s">
        <v>2052</v>
      </c>
      <c r="BM307" s="193" t="s">
        <v>1008</v>
      </c>
    </row>
    <row r="308" spans="1:65" s="2" customFormat="1" ht="11.25">
      <c r="A308" s="31"/>
      <c r="B308" s="32"/>
      <c r="C308" s="33"/>
      <c r="D308" s="195" t="s">
        <v>157</v>
      </c>
      <c r="E308" s="33"/>
      <c r="F308" s="196" t="s">
        <v>2227</v>
      </c>
      <c r="G308" s="33"/>
      <c r="H308" s="33"/>
      <c r="I308" s="197"/>
      <c r="J308" s="33"/>
      <c r="K308" s="33"/>
      <c r="L308" s="36"/>
      <c r="M308" s="198"/>
      <c r="N308" s="199"/>
      <c r="O308" s="68"/>
      <c r="P308" s="68"/>
      <c r="Q308" s="68"/>
      <c r="R308" s="68"/>
      <c r="S308" s="68"/>
      <c r="T308" s="69"/>
      <c r="U308" s="31"/>
      <c r="V308" s="31"/>
      <c r="W308" s="31"/>
      <c r="X308" s="31"/>
      <c r="Y308" s="31"/>
      <c r="Z308" s="31"/>
      <c r="AA308" s="31"/>
      <c r="AB308" s="31"/>
      <c r="AC308" s="31"/>
      <c r="AD308" s="31"/>
      <c r="AE308" s="31"/>
      <c r="AT308" s="14" t="s">
        <v>157</v>
      </c>
      <c r="AU308" s="14" t="s">
        <v>80</v>
      </c>
    </row>
    <row r="309" spans="1:65" s="2" customFormat="1" ht="24.2" customHeight="1">
      <c r="A309" s="31"/>
      <c r="B309" s="32"/>
      <c r="C309" s="200" t="s">
        <v>689</v>
      </c>
      <c r="D309" s="200" t="s">
        <v>185</v>
      </c>
      <c r="E309" s="201" t="s">
        <v>2228</v>
      </c>
      <c r="F309" s="202" t="s">
        <v>2229</v>
      </c>
      <c r="G309" s="203" t="s">
        <v>197</v>
      </c>
      <c r="H309" s="204">
        <v>11</v>
      </c>
      <c r="I309" s="205"/>
      <c r="J309" s="206">
        <f>ROUND(I309*H309,2)</f>
        <v>0</v>
      </c>
      <c r="K309" s="202" t="s">
        <v>154</v>
      </c>
      <c r="L309" s="36"/>
      <c r="M309" s="207" t="s">
        <v>1</v>
      </c>
      <c r="N309" s="208" t="s">
        <v>38</v>
      </c>
      <c r="O309" s="68"/>
      <c r="P309" s="191">
        <f>O309*H309</f>
        <v>0</v>
      </c>
      <c r="Q309" s="191">
        <v>0</v>
      </c>
      <c r="R309" s="191">
        <f>Q309*H309</f>
        <v>0</v>
      </c>
      <c r="S309" s="191">
        <v>0</v>
      </c>
      <c r="T309" s="192">
        <f>S309*H309</f>
        <v>0</v>
      </c>
      <c r="U309" s="31"/>
      <c r="V309" s="31"/>
      <c r="W309" s="31"/>
      <c r="X309" s="31"/>
      <c r="Y309" s="31"/>
      <c r="Z309" s="31"/>
      <c r="AA309" s="31"/>
      <c r="AB309" s="31"/>
      <c r="AC309" s="31"/>
      <c r="AD309" s="31"/>
      <c r="AE309" s="31"/>
      <c r="AR309" s="193" t="s">
        <v>2052</v>
      </c>
      <c r="AT309" s="193" t="s">
        <v>185</v>
      </c>
      <c r="AU309" s="193" t="s">
        <v>80</v>
      </c>
      <c r="AY309" s="14" t="s">
        <v>149</v>
      </c>
      <c r="BE309" s="194">
        <f>IF(N309="základní",J309,0)</f>
        <v>0</v>
      </c>
      <c r="BF309" s="194">
        <f>IF(N309="snížená",J309,0)</f>
        <v>0</v>
      </c>
      <c r="BG309" s="194">
        <f>IF(N309="zákl. přenesená",J309,0)</f>
        <v>0</v>
      </c>
      <c r="BH309" s="194">
        <f>IF(N309="sníž. přenesená",J309,0)</f>
        <v>0</v>
      </c>
      <c r="BI309" s="194">
        <f>IF(N309="nulová",J309,0)</f>
        <v>0</v>
      </c>
      <c r="BJ309" s="14" t="s">
        <v>80</v>
      </c>
      <c r="BK309" s="194">
        <f>ROUND(I309*H309,2)</f>
        <v>0</v>
      </c>
      <c r="BL309" s="14" t="s">
        <v>2052</v>
      </c>
      <c r="BM309" s="193" t="s">
        <v>1016</v>
      </c>
    </row>
    <row r="310" spans="1:65" s="2" customFormat="1" ht="11.25">
      <c r="A310" s="31"/>
      <c r="B310" s="32"/>
      <c r="C310" s="33"/>
      <c r="D310" s="195" t="s">
        <v>157</v>
      </c>
      <c r="E310" s="33"/>
      <c r="F310" s="196" t="s">
        <v>2229</v>
      </c>
      <c r="G310" s="33"/>
      <c r="H310" s="33"/>
      <c r="I310" s="197"/>
      <c r="J310" s="33"/>
      <c r="K310" s="33"/>
      <c r="L310" s="36"/>
      <c r="M310" s="198"/>
      <c r="N310" s="199"/>
      <c r="O310" s="68"/>
      <c r="P310" s="68"/>
      <c r="Q310" s="68"/>
      <c r="R310" s="68"/>
      <c r="S310" s="68"/>
      <c r="T310" s="69"/>
      <c r="U310" s="31"/>
      <c r="V310" s="31"/>
      <c r="W310" s="31"/>
      <c r="X310" s="31"/>
      <c r="Y310" s="31"/>
      <c r="Z310" s="31"/>
      <c r="AA310" s="31"/>
      <c r="AB310" s="31"/>
      <c r="AC310" s="31"/>
      <c r="AD310" s="31"/>
      <c r="AE310" s="31"/>
      <c r="AT310" s="14" t="s">
        <v>157</v>
      </c>
      <c r="AU310" s="14" t="s">
        <v>80</v>
      </c>
    </row>
    <row r="311" spans="1:65" s="2" customFormat="1" ht="24.2" customHeight="1">
      <c r="A311" s="31"/>
      <c r="B311" s="32"/>
      <c r="C311" s="200" t="s">
        <v>80</v>
      </c>
      <c r="D311" s="200" t="s">
        <v>185</v>
      </c>
      <c r="E311" s="201" t="s">
        <v>2230</v>
      </c>
      <c r="F311" s="202" t="s">
        <v>2231</v>
      </c>
      <c r="G311" s="203" t="s">
        <v>197</v>
      </c>
      <c r="H311" s="204">
        <v>2</v>
      </c>
      <c r="I311" s="205"/>
      <c r="J311" s="206">
        <f>ROUND(I311*H311,2)</f>
        <v>0</v>
      </c>
      <c r="K311" s="202" t="s">
        <v>154</v>
      </c>
      <c r="L311" s="36"/>
      <c r="M311" s="207" t="s">
        <v>1</v>
      </c>
      <c r="N311" s="208" t="s">
        <v>38</v>
      </c>
      <c r="O311" s="68"/>
      <c r="P311" s="191">
        <f>O311*H311</f>
        <v>0</v>
      </c>
      <c r="Q311" s="191">
        <v>0</v>
      </c>
      <c r="R311" s="191">
        <f>Q311*H311</f>
        <v>0</v>
      </c>
      <c r="S311" s="191">
        <v>0</v>
      </c>
      <c r="T311" s="192">
        <f>S311*H311</f>
        <v>0</v>
      </c>
      <c r="U311" s="31"/>
      <c r="V311" s="31"/>
      <c r="W311" s="31"/>
      <c r="X311" s="31"/>
      <c r="Y311" s="31"/>
      <c r="Z311" s="31"/>
      <c r="AA311" s="31"/>
      <c r="AB311" s="31"/>
      <c r="AC311" s="31"/>
      <c r="AD311" s="31"/>
      <c r="AE311" s="31"/>
      <c r="AR311" s="193" t="s">
        <v>2052</v>
      </c>
      <c r="AT311" s="193" t="s">
        <v>185</v>
      </c>
      <c r="AU311" s="193" t="s">
        <v>80</v>
      </c>
      <c r="AY311" s="14" t="s">
        <v>149</v>
      </c>
      <c r="BE311" s="194">
        <f>IF(N311="základní",J311,0)</f>
        <v>0</v>
      </c>
      <c r="BF311" s="194">
        <f>IF(N311="snížená",J311,0)</f>
        <v>0</v>
      </c>
      <c r="BG311" s="194">
        <f>IF(N311="zákl. přenesená",J311,0)</f>
        <v>0</v>
      </c>
      <c r="BH311" s="194">
        <f>IF(N311="sníž. přenesená",J311,0)</f>
        <v>0</v>
      </c>
      <c r="BI311" s="194">
        <f>IF(N311="nulová",J311,0)</f>
        <v>0</v>
      </c>
      <c r="BJ311" s="14" t="s">
        <v>80</v>
      </c>
      <c r="BK311" s="194">
        <f>ROUND(I311*H311,2)</f>
        <v>0</v>
      </c>
      <c r="BL311" s="14" t="s">
        <v>2052</v>
      </c>
      <c r="BM311" s="193" t="s">
        <v>1025</v>
      </c>
    </row>
    <row r="312" spans="1:65" s="2" customFormat="1" ht="19.5">
      <c r="A312" s="31"/>
      <c r="B312" s="32"/>
      <c r="C312" s="33"/>
      <c r="D312" s="195" t="s">
        <v>157</v>
      </c>
      <c r="E312" s="33"/>
      <c r="F312" s="196" t="s">
        <v>2231</v>
      </c>
      <c r="G312" s="33"/>
      <c r="H312" s="33"/>
      <c r="I312" s="197"/>
      <c r="J312" s="33"/>
      <c r="K312" s="33"/>
      <c r="L312" s="36"/>
      <c r="M312" s="198"/>
      <c r="N312" s="199"/>
      <c r="O312" s="68"/>
      <c r="P312" s="68"/>
      <c r="Q312" s="68"/>
      <c r="R312" s="68"/>
      <c r="S312" s="68"/>
      <c r="T312" s="69"/>
      <c r="U312" s="31"/>
      <c r="V312" s="31"/>
      <c r="W312" s="31"/>
      <c r="X312" s="31"/>
      <c r="Y312" s="31"/>
      <c r="Z312" s="31"/>
      <c r="AA312" s="31"/>
      <c r="AB312" s="31"/>
      <c r="AC312" s="31"/>
      <c r="AD312" s="31"/>
      <c r="AE312" s="31"/>
      <c r="AT312" s="14" t="s">
        <v>157</v>
      </c>
      <c r="AU312" s="14" t="s">
        <v>80</v>
      </c>
    </row>
    <row r="313" spans="1:65" s="2" customFormat="1" ht="24.2" customHeight="1">
      <c r="A313" s="31"/>
      <c r="B313" s="32"/>
      <c r="C313" s="181" t="s">
        <v>82</v>
      </c>
      <c r="D313" s="181" t="s">
        <v>150</v>
      </c>
      <c r="E313" s="182" t="s">
        <v>2232</v>
      </c>
      <c r="F313" s="183" t="s">
        <v>2233</v>
      </c>
      <c r="G313" s="184" t="s">
        <v>197</v>
      </c>
      <c r="H313" s="185">
        <v>2</v>
      </c>
      <c r="I313" s="186"/>
      <c r="J313" s="187">
        <f>ROUND(I313*H313,2)</f>
        <v>0</v>
      </c>
      <c r="K313" s="183" t="s">
        <v>154</v>
      </c>
      <c r="L313" s="188"/>
      <c r="M313" s="189" t="s">
        <v>1</v>
      </c>
      <c r="N313" s="190" t="s">
        <v>38</v>
      </c>
      <c r="O313" s="68"/>
      <c r="P313" s="191">
        <f>O313*H313</f>
        <v>0</v>
      </c>
      <c r="Q313" s="191">
        <v>0</v>
      </c>
      <c r="R313" s="191">
        <f>Q313*H313</f>
        <v>0</v>
      </c>
      <c r="S313" s="191">
        <v>0</v>
      </c>
      <c r="T313" s="192">
        <f>S313*H313</f>
        <v>0</v>
      </c>
      <c r="U313" s="31"/>
      <c r="V313" s="31"/>
      <c r="W313" s="31"/>
      <c r="X313" s="31"/>
      <c r="Y313" s="31"/>
      <c r="Z313" s="31"/>
      <c r="AA313" s="31"/>
      <c r="AB313" s="31"/>
      <c r="AC313" s="31"/>
      <c r="AD313" s="31"/>
      <c r="AE313" s="31"/>
      <c r="AR313" s="193" t="s">
        <v>2052</v>
      </c>
      <c r="AT313" s="193" t="s">
        <v>150</v>
      </c>
      <c r="AU313" s="193" t="s">
        <v>80</v>
      </c>
      <c r="AY313" s="14" t="s">
        <v>149</v>
      </c>
      <c r="BE313" s="194">
        <f>IF(N313="základní",J313,0)</f>
        <v>0</v>
      </c>
      <c r="BF313" s="194">
        <f>IF(N313="snížená",J313,0)</f>
        <v>0</v>
      </c>
      <c r="BG313" s="194">
        <f>IF(N313="zákl. přenesená",J313,0)</f>
        <v>0</v>
      </c>
      <c r="BH313" s="194">
        <f>IF(N313="sníž. přenesená",J313,0)</f>
        <v>0</v>
      </c>
      <c r="BI313" s="194">
        <f>IF(N313="nulová",J313,0)</f>
        <v>0</v>
      </c>
      <c r="BJ313" s="14" t="s">
        <v>80</v>
      </c>
      <c r="BK313" s="194">
        <f>ROUND(I313*H313,2)</f>
        <v>0</v>
      </c>
      <c r="BL313" s="14" t="s">
        <v>2052</v>
      </c>
      <c r="BM313" s="193" t="s">
        <v>1033</v>
      </c>
    </row>
    <row r="314" spans="1:65" s="2" customFormat="1" ht="11.25">
      <c r="A314" s="31"/>
      <c r="B314" s="32"/>
      <c r="C314" s="33"/>
      <c r="D314" s="195" t="s">
        <v>157</v>
      </c>
      <c r="E314" s="33"/>
      <c r="F314" s="196" t="s">
        <v>2233</v>
      </c>
      <c r="G314" s="33"/>
      <c r="H314" s="33"/>
      <c r="I314" s="197"/>
      <c r="J314" s="33"/>
      <c r="K314" s="33"/>
      <c r="L314" s="36"/>
      <c r="M314" s="198"/>
      <c r="N314" s="199"/>
      <c r="O314" s="68"/>
      <c r="P314" s="68"/>
      <c r="Q314" s="68"/>
      <c r="R314" s="68"/>
      <c r="S314" s="68"/>
      <c r="T314" s="69"/>
      <c r="U314" s="31"/>
      <c r="V314" s="31"/>
      <c r="W314" s="31"/>
      <c r="X314" s="31"/>
      <c r="Y314" s="31"/>
      <c r="Z314" s="31"/>
      <c r="AA314" s="31"/>
      <c r="AB314" s="31"/>
      <c r="AC314" s="31"/>
      <c r="AD314" s="31"/>
      <c r="AE314" s="31"/>
      <c r="AT314" s="14" t="s">
        <v>157</v>
      </c>
      <c r="AU314" s="14" t="s">
        <v>80</v>
      </c>
    </row>
    <row r="315" spans="1:65" s="2" customFormat="1" ht="24.2" customHeight="1">
      <c r="A315" s="31"/>
      <c r="B315" s="32"/>
      <c r="C315" s="200" t="s">
        <v>694</v>
      </c>
      <c r="D315" s="200" t="s">
        <v>185</v>
      </c>
      <c r="E315" s="201" t="s">
        <v>2234</v>
      </c>
      <c r="F315" s="202" t="s">
        <v>2235</v>
      </c>
      <c r="G315" s="203" t="s">
        <v>197</v>
      </c>
      <c r="H315" s="204">
        <v>2</v>
      </c>
      <c r="I315" s="205"/>
      <c r="J315" s="206">
        <f>ROUND(I315*H315,2)</f>
        <v>0</v>
      </c>
      <c r="K315" s="202" t="s">
        <v>154</v>
      </c>
      <c r="L315" s="36"/>
      <c r="M315" s="207" t="s">
        <v>1</v>
      </c>
      <c r="N315" s="208" t="s">
        <v>38</v>
      </c>
      <c r="O315" s="68"/>
      <c r="P315" s="191">
        <f>O315*H315</f>
        <v>0</v>
      </c>
      <c r="Q315" s="191">
        <v>0</v>
      </c>
      <c r="R315" s="191">
        <f>Q315*H315</f>
        <v>0</v>
      </c>
      <c r="S315" s="191">
        <v>0</v>
      </c>
      <c r="T315" s="192">
        <f>S315*H315</f>
        <v>0</v>
      </c>
      <c r="U315" s="31"/>
      <c r="V315" s="31"/>
      <c r="W315" s="31"/>
      <c r="X315" s="31"/>
      <c r="Y315" s="31"/>
      <c r="Z315" s="31"/>
      <c r="AA315" s="31"/>
      <c r="AB315" s="31"/>
      <c r="AC315" s="31"/>
      <c r="AD315" s="31"/>
      <c r="AE315" s="31"/>
      <c r="AR315" s="193" t="s">
        <v>2052</v>
      </c>
      <c r="AT315" s="193" t="s">
        <v>185</v>
      </c>
      <c r="AU315" s="193" t="s">
        <v>80</v>
      </c>
      <c r="AY315" s="14" t="s">
        <v>149</v>
      </c>
      <c r="BE315" s="194">
        <f>IF(N315="základní",J315,0)</f>
        <v>0</v>
      </c>
      <c r="BF315" s="194">
        <f>IF(N315="snížená",J315,0)</f>
        <v>0</v>
      </c>
      <c r="BG315" s="194">
        <f>IF(N315="zákl. přenesená",J315,0)</f>
        <v>0</v>
      </c>
      <c r="BH315" s="194">
        <f>IF(N315="sníž. přenesená",J315,0)</f>
        <v>0</v>
      </c>
      <c r="BI315" s="194">
        <f>IF(N315="nulová",J315,0)</f>
        <v>0</v>
      </c>
      <c r="BJ315" s="14" t="s">
        <v>80</v>
      </c>
      <c r="BK315" s="194">
        <f>ROUND(I315*H315,2)</f>
        <v>0</v>
      </c>
      <c r="BL315" s="14" t="s">
        <v>2052</v>
      </c>
      <c r="BM315" s="193" t="s">
        <v>1042</v>
      </c>
    </row>
    <row r="316" spans="1:65" s="2" customFormat="1" ht="19.5">
      <c r="A316" s="31"/>
      <c r="B316" s="32"/>
      <c r="C316" s="33"/>
      <c r="D316" s="195" t="s">
        <v>157</v>
      </c>
      <c r="E316" s="33"/>
      <c r="F316" s="196" t="s">
        <v>2235</v>
      </c>
      <c r="G316" s="33"/>
      <c r="H316" s="33"/>
      <c r="I316" s="197"/>
      <c r="J316" s="33"/>
      <c r="K316" s="33"/>
      <c r="L316" s="36"/>
      <c r="M316" s="198"/>
      <c r="N316" s="199"/>
      <c r="O316" s="68"/>
      <c r="P316" s="68"/>
      <c r="Q316" s="68"/>
      <c r="R316" s="68"/>
      <c r="S316" s="68"/>
      <c r="T316" s="69"/>
      <c r="U316" s="31"/>
      <c r="V316" s="31"/>
      <c r="W316" s="31"/>
      <c r="X316" s="31"/>
      <c r="Y316" s="31"/>
      <c r="Z316" s="31"/>
      <c r="AA316" s="31"/>
      <c r="AB316" s="31"/>
      <c r="AC316" s="31"/>
      <c r="AD316" s="31"/>
      <c r="AE316" s="31"/>
      <c r="AT316" s="14" t="s">
        <v>157</v>
      </c>
      <c r="AU316" s="14" t="s">
        <v>80</v>
      </c>
    </row>
    <row r="317" spans="1:65" s="2" customFormat="1" ht="37.9" customHeight="1">
      <c r="A317" s="31"/>
      <c r="B317" s="32"/>
      <c r="C317" s="181" t="s">
        <v>698</v>
      </c>
      <c r="D317" s="181" t="s">
        <v>150</v>
      </c>
      <c r="E317" s="182" t="s">
        <v>2236</v>
      </c>
      <c r="F317" s="183" t="s">
        <v>2237</v>
      </c>
      <c r="G317" s="184" t="s">
        <v>197</v>
      </c>
      <c r="H317" s="185">
        <v>1</v>
      </c>
      <c r="I317" s="186"/>
      <c r="J317" s="187">
        <f>ROUND(I317*H317,2)</f>
        <v>0</v>
      </c>
      <c r="K317" s="183" t="s">
        <v>154</v>
      </c>
      <c r="L317" s="188"/>
      <c r="M317" s="189" t="s">
        <v>1</v>
      </c>
      <c r="N317" s="190" t="s">
        <v>38</v>
      </c>
      <c r="O317" s="68"/>
      <c r="P317" s="191">
        <f>O317*H317</f>
        <v>0</v>
      </c>
      <c r="Q317" s="191">
        <v>0</v>
      </c>
      <c r="R317" s="191">
        <f>Q317*H317</f>
        <v>0</v>
      </c>
      <c r="S317" s="191">
        <v>0</v>
      </c>
      <c r="T317" s="192">
        <f>S317*H317</f>
        <v>0</v>
      </c>
      <c r="U317" s="31"/>
      <c r="V317" s="31"/>
      <c r="W317" s="31"/>
      <c r="X317" s="31"/>
      <c r="Y317" s="31"/>
      <c r="Z317" s="31"/>
      <c r="AA317" s="31"/>
      <c r="AB317" s="31"/>
      <c r="AC317" s="31"/>
      <c r="AD317" s="31"/>
      <c r="AE317" s="31"/>
      <c r="AR317" s="193" t="s">
        <v>2052</v>
      </c>
      <c r="AT317" s="193" t="s">
        <v>150</v>
      </c>
      <c r="AU317" s="193" t="s">
        <v>80</v>
      </c>
      <c r="AY317" s="14" t="s">
        <v>149</v>
      </c>
      <c r="BE317" s="194">
        <f>IF(N317="základní",J317,0)</f>
        <v>0</v>
      </c>
      <c r="BF317" s="194">
        <f>IF(N317="snížená",J317,0)</f>
        <v>0</v>
      </c>
      <c r="BG317" s="194">
        <f>IF(N317="zákl. přenesená",J317,0)</f>
        <v>0</v>
      </c>
      <c r="BH317" s="194">
        <f>IF(N317="sníž. přenesená",J317,0)</f>
        <v>0</v>
      </c>
      <c r="BI317" s="194">
        <f>IF(N317="nulová",J317,0)</f>
        <v>0</v>
      </c>
      <c r="BJ317" s="14" t="s">
        <v>80</v>
      </c>
      <c r="BK317" s="194">
        <f>ROUND(I317*H317,2)</f>
        <v>0</v>
      </c>
      <c r="BL317" s="14" t="s">
        <v>2052</v>
      </c>
      <c r="BM317" s="193" t="s">
        <v>1051</v>
      </c>
    </row>
    <row r="318" spans="1:65" s="2" customFormat="1" ht="29.25">
      <c r="A318" s="31"/>
      <c r="B318" s="32"/>
      <c r="C318" s="33"/>
      <c r="D318" s="195" t="s">
        <v>157</v>
      </c>
      <c r="E318" s="33"/>
      <c r="F318" s="196" t="s">
        <v>2237</v>
      </c>
      <c r="G318" s="33"/>
      <c r="H318" s="33"/>
      <c r="I318" s="197"/>
      <c r="J318" s="33"/>
      <c r="K318" s="33"/>
      <c r="L318" s="36"/>
      <c r="M318" s="198"/>
      <c r="N318" s="199"/>
      <c r="O318" s="68"/>
      <c r="P318" s="68"/>
      <c r="Q318" s="68"/>
      <c r="R318" s="68"/>
      <c r="S318" s="68"/>
      <c r="T318" s="69"/>
      <c r="U318" s="31"/>
      <c r="V318" s="31"/>
      <c r="W318" s="31"/>
      <c r="X318" s="31"/>
      <c r="Y318" s="31"/>
      <c r="Z318" s="31"/>
      <c r="AA318" s="31"/>
      <c r="AB318" s="31"/>
      <c r="AC318" s="31"/>
      <c r="AD318" s="31"/>
      <c r="AE318" s="31"/>
      <c r="AT318" s="14" t="s">
        <v>157</v>
      </c>
      <c r="AU318" s="14" t="s">
        <v>80</v>
      </c>
    </row>
    <row r="319" spans="1:65" s="2" customFormat="1" ht="39">
      <c r="A319" s="31"/>
      <c r="B319" s="32"/>
      <c r="C319" s="33"/>
      <c r="D319" s="195" t="s">
        <v>495</v>
      </c>
      <c r="E319" s="33"/>
      <c r="F319" s="220" t="s">
        <v>2238</v>
      </c>
      <c r="G319" s="33"/>
      <c r="H319" s="33"/>
      <c r="I319" s="197"/>
      <c r="J319" s="33"/>
      <c r="K319" s="33"/>
      <c r="L319" s="36"/>
      <c r="M319" s="198"/>
      <c r="N319" s="199"/>
      <c r="O319" s="68"/>
      <c r="P319" s="68"/>
      <c r="Q319" s="68"/>
      <c r="R319" s="68"/>
      <c r="S319" s="68"/>
      <c r="T319" s="69"/>
      <c r="U319" s="31"/>
      <c r="V319" s="31"/>
      <c r="W319" s="31"/>
      <c r="X319" s="31"/>
      <c r="Y319" s="31"/>
      <c r="Z319" s="31"/>
      <c r="AA319" s="31"/>
      <c r="AB319" s="31"/>
      <c r="AC319" s="31"/>
      <c r="AD319" s="31"/>
      <c r="AE319" s="31"/>
      <c r="AT319" s="14" t="s">
        <v>495</v>
      </c>
      <c r="AU319" s="14" t="s">
        <v>80</v>
      </c>
    </row>
    <row r="320" spans="1:65" s="2" customFormat="1" ht="37.9" customHeight="1">
      <c r="A320" s="31"/>
      <c r="B320" s="32"/>
      <c r="C320" s="181" t="s">
        <v>887</v>
      </c>
      <c r="D320" s="181" t="s">
        <v>150</v>
      </c>
      <c r="E320" s="182" t="s">
        <v>2239</v>
      </c>
      <c r="F320" s="183" t="s">
        <v>2240</v>
      </c>
      <c r="G320" s="184" t="s">
        <v>197</v>
      </c>
      <c r="H320" s="185">
        <v>1</v>
      </c>
      <c r="I320" s="186"/>
      <c r="J320" s="187">
        <f>ROUND(I320*H320,2)</f>
        <v>0</v>
      </c>
      <c r="K320" s="183" t="s">
        <v>154</v>
      </c>
      <c r="L320" s="188"/>
      <c r="M320" s="189" t="s">
        <v>1</v>
      </c>
      <c r="N320" s="190" t="s">
        <v>38</v>
      </c>
      <c r="O320" s="68"/>
      <c r="P320" s="191">
        <f>O320*H320</f>
        <v>0</v>
      </c>
      <c r="Q320" s="191">
        <v>0</v>
      </c>
      <c r="R320" s="191">
        <f>Q320*H320</f>
        <v>0</v>
      </c>
      <c r="S320" s="191">
        <v>0</v>
      </c>
      <c r="T320" s="192">
        <f>S320*H320</f>
        <v>0</v>
      </c>
      <c r="U320" s="31"/>
      <c r="V320" s="31"/>
      <c r="W320" s="31"/>
      <c r="X320" s="31"/>
      <c r="Y320" s="31"/>
      <c r="Z320" s="31"/>
      <c r="AA320" s="31"/>
      <c r="AB320" s="31"/>
      <c r="AC320" s="31"/>
      <c r="AD320" s="31"/>
      <c r="AE320" s="31"/>
      <c r="AR320" s="193" t="s">
        <v>2052</v>
      </c>
      <c r="AT320" s="193" t="s">
        <v>150</v>
      </c>
      <c r="AU320" s="193" t="s">
        <v>80</v>
      </c>
      <c r="AY320" s="14" t="s">
        <v>149</v>
      </c>
      <c r="BE320" s="194">
        <f>IF(N320="základní",J320,0)</f>
        <v>0</v>
      </c>
      <c r="BF320" s="194">
        <f>IF(N320="snížená",J320,0)</f>
        <v>0</v>
      </c>
      <c r="BG320" s="194">
        <f>IF(N320="zákl. přenesená",J320,0)</f>
        <v>0</v>
      </c>
      <c r="BH320" s="194">
        <f>IF(N320="sníž. přenesená",J320,0)</f>
        <v>0</v>
      </c>
      <c r="BI320" s="194">
        <f>IF(N320="nulová",J320,0)</f>
        <v>0</v>
      </c>
      <c r="BJ320" s="14" t="s">
        <v>80</v>
      </c>
      <c r="BK320" s="194">
        <f>ROUND(I320*H320,2)</f>
        <v>0</v>
      </c>
      <c r="BL320" s="14" t="s">
        <v>2052</v>
      </c>
      <c r="BM320" s="193" t="s">
        <v>1060</v>
      </c>
    </row>
    <row r="321" spans="1:65" s="2" customFormat="1" ht="29.25">
      <c r="A321" s="31"/>
      <c r="B321" s="32"/>
      <c r="C321" s="33"/>
      <c r="D321" s="195" t="s">
        <v>157</v>
      </c>
      <c r="E321" s="33"/>
      <c r="F321" s="196" t="s">
        <v>2240</v>
      </c>
      <c r="G321" s="33"/>
      <c r="H321" s="33"/>
      <c r="I321" s="197"/>
      <c r="J321" s="33"/>
      <c r="K321" s="33"/>
      <c r="L321" s="36"/>
      <c r="M321" s="198"/>
      <c r="N321" s="199"/>
      <c r="O321" s="68"/>
      <c r="P321" s="68"/>
      <c r="Q321" s="68"/>
      <c r="R321" s="68"/>
      <c r="S321" s="68"/>
      <c r="T321" s="69"/>
      <c r="U321" s="31"/>
      <c r="V321" s="31"/>
      <c r="W321" s="31"/>
      <c r="X321" s="31"/>
      <c r="Y321" s="31"/>
      <c r="Z321" s="31"/>
      <c r="AA321" s="31"/>
      <c r="AB321" s="31"/>
      <c r="AC321" s="31"/>
      <c r="AD321" s="31"/>
      <c r="AE321" s="31"/>
      <c r="AT321" s="14" t="s">
        <v>157</v>
      </c>
      <c r="AU321" s="14" t="s">
        <v>80</v>
      </c>
    </row>
    <row r="322" spans="1:65" s="2" customFormat="1" ht="39">
      <c r="A322" s="31"/>
      <c r="B322" s="32"/>
      <c r="C322" s="33"/>
      <c r="D322" s="195" t="s">
        <v>495</v>
      </c>
      <c r="E322" s="33"/>
      <c r="F322" s="220" t="s">
        <v>2238</v>
      </c>
      <c r="G322" s="33"/>
      <c r="H322" s="33"/>
      <c r="I322" s="197"/>
      <c r="J322" s="33"/>
      <c r="K322" s="33"/>
      <c r="L322" s="36"/>
      <c r="M322" s="198"/>
      <c r="N322" s="199"/>
      <c r="O322" s="68"/>
      <c r="P322" s="68"/>
      <c r="Q322" s="68"/>
      <c r="R322" s="68"/>
      <c r="S322" s="68"/>
      <c r="T322" s="69"/>
      <c r="U322" s="31"/>
      <c r="V322" s="31"/>
      <c r="W322" s="31"/>
      <c r="X322" s="31"/>
      <c r="Y322" s="31"/>
      <c r="Z322" s="31"/>
      <c r="AA322" s="31"/>
      <c r="AB322" s="31"/>
      <c r="AC322" s="31"/>
      <c r="AD322" s="31"/>
      <c r="AE322" s="31"/>
      <c r="AT322" s="14" t="s">
        <v>495</v>
      </c>
      <c r="AU322" s="14" t="s">
        <v>80</v>
      </c>
    </row>
    <row r="323" spans="1:65" s="2" customFormat="1" ht="24.2" customHeight="1">
      <c r="A323" s="31"/>
      <c r="B323" s="32"/>
      <c r="C323" s="200" t="s">
        <v>707</v>
      </c>
      <c r="D323" s="200" t="s">
        <v>185</v>
      </c>
      <c r="E323" s="201" t="s">
        <v>2241</v>
      </c>
      <c r="F323" s="202" t="s">
        <v>2242</v>
      </c>
      <c r="G323" s="203" t="s">
        <v>197</v>
      </c>
      <c r="H323" s="204">
        <v>2</v>
      </c>
      <c r="I323" s="205"/>
      <c r="J323" s="206">
        <f>ROUND(I323*H323,2)</f>
        <v>0</v>
      </c>
      <c r="K323" s="202" t="s">
        <v>154</v>
      </c>
      <c r="L323" s="36"/>
      <c r="M323" s="207" t="s">
        <v>1</v>
      </c>
      <c r="N323" s="208" t="s">
        <v>38</v>
      </c>
      <c r="O323" s="68"/>
      <c r="P323" s="191">
        <f>O323*H323</f>
        <v>0</v>
      </c>
      <c r="Q323" s="191">
        <v>0</v>
      </c>
      <c r="R323" s="191">
        <f>Q323*H323</f>
        <v>0</v>
      </c>
      <c r="S323" s="191">
        <v>0</v>
      </c>
      <c r="T323" s="192">
        <f>S323*H323</f>
        <v>0</v>
      </c>
      <c r="U323" s="31"/>
      <c r="V323" s="31"/>
      <c r="W323" s="31"/>
      <c r="X323" s="31"/>
      <c r="Y323" s="31"/>
      <c r="Z323" s="31"/>
      <c r="AA323" s="31"/>
      <c r="AB323" s="31"/>
      <c r="AC323" s="31"/>
      <c r="AD323" s="31"/>
      <c r="AE323" s="31"/>
      <c r="AR323" s="193" t="s">
        <v>2052</v>
      </c>
      <c r="AT323" s="193" t="s">
        <v>185</v>
      </c>
      <c r="AU323" s="193" t="s">
        <v>80</v>
      </c>
      <c r="AY323" s="14" t="s">
        <v>149</v>
      </c>
      <c r="BE323" s="194">
        <f>IF(N323="základní",J323,0)</f>
        <v>0</v>
      </c>
      <c r="BF323" s="194">
        <f>IF(N323="snížená",J323,0)</f>
        <v>0</v>
      </c>
      <c r="BG323" s="194">
        <f>IF(N323="zákl. přenesená",J323,0)</f>
        <v>0</v>
      </c>
      <c r="BH323" s="194">
        <f>IF(N323="sníž. přenesená",J323,0)</f>
        <v>0</v>
      </c>
      <c r="BI323" s="194">
        <f>IF(N323="nulová",J323,0)</f>
        <v>0</v>
      </c>
      <c r="BJ323" s="14" t="s">
        <v>80</v>
      </c>
      <c r="BK323" s="194">
        <f>ROUND(I323*H323,2)</f>
        <v>0</v>
      </c>
      <c r="BL323" s="14" t="s">
        <v>2052</v>
      </c>
      <c r="BM323" s="193" t="s">
        <v>1070</v>
      </c>
    </row>
    <row r="324" spans="1:65" s="2" customFormat="1" ht="11.25">
      <c r="A324" s="31"/>
      <c r="B324" s="32"/>
      <c r="C324" s="33"/>
      <c r="D324" s="195" t="s">
        <v>157</v>
      </c>
      <c r="E324" s="33"/>
      <c r="F324" s="196" t="s">
        <v>2242</v>
      </c>
      <c r="G324" s="33"/>
      <c r="H324" s="33"/>
      <c r="I324" s="197"/>
      <c r="J324" s="33"/>
      <c r="K324" s="33"/>
      <c r="L324" s="36"/>
      <c r="M324" s="198"/>
      <c r="N324" s="199"/>
      <c r="O324" s="68"/>
      <c r="P324" s="68"/>
      <c r="Q324" s="68"/>
      <c r="R324" s="68"/>
      <c r="S324" s="68"/>
      <c r="T324" s="69"/>
      <c r="U324" s="31"/>
      <c r="V324" s="31"/>
      <c r="W324" s="31"/>
      <c r="X324" s="31"/>
      <c r="Y324" s="31"/>
      <c r="Z324" s="31"/>
      <c r="AA324" s="31"/>
      <c r="AB324" s="31"/>
      <c r="AC324" s="31"/>
      <c r="AD324" s="31"/>
      <c r="AE324" s="31"/>
      <c r="AT324" s="14" t="s">
        <v>157</v>
      </c>
      <c r="AU324" s="14" t="s">
        <v>80</v>
      </c>
    </row>
    <row r="325" spans="1:65" s="2" customFormat="1" ht="49.15" customHeight="1">
      <c r="A325" s="31"/>
      <c r="B325" s="32"/>
      <c r="C325" s="181" t="s">
        <v>892</v>
      </c>
      <c r="D325" s="181" t="s">
        <v>150</v>
      </c>
      <c r="E325" s="182" t="s">
        <v>2243</v>
      </c>
      <c r="F325" s="183" t="s">
        <v>2244</v>
      </c>
      <c r="G325" s="184" t="s">
        <v>197</v>
      </c>
      <c r="H325" s="185">
        <v>2</v>
      </c>
      <c r="I325" s="186"/>
      <c r="J325" s="187">
        <f>ROUND(I325*H325,2)</f>
        <v>0</v>
      </c>
      <c r="K325" s="183" t="s">
        <v>154</v>
      </c>
      <c r="L325" s="188"/>
      <c r="M325" s="189" t="s">
        <v>1</v>
      </c>
      <c r="N325" s="190" t="s">
        <v>38</v>
      </c>
      <c r="O325" s="68"/>
      <c r="P325" s="191">
        <f>O325*H325</f>
        <v>0</v>
      </c>
      <c r="Q325" s="191">
        <v>0</v>
      </c>
      <c r="R325" s="191">
        <f>Q325*H325</f>
        <v>0</v>
      </c>
      <c r="S325" s="191">
        <v>0</v>
      </c>
      <c r="T325" s="192">
        <f>S325*H325</f>
        <v>0</v>
      </c>
      <c r="U325" s="31"/>
      <c r="V325" s="31"/>
      <c r="W325" s="31"/>
      <c r="X325" s="31"/>
      <c r="Y325" s="31"/>
      <c r="Z325" s="31"/>
      <c r="AA325" s="31"/>
      <c r="AB325" s="31"/>
      <c r="AC325" s="31"/>
      <c r="AD325" s="31"/>
      <c r="AE325" s="31"/>
      <c r="AR325" s="193" t="s">
        <v>2052</v>
      </c>
      <c r="AT325" s="193" t="s">
        <v>150</v>
      </c>
      <c r="AU325" s="193" t="s">
        <v>80</v>
      </c>
      <c r="AY325" s="14" t="s">
        <v>149</v>
      </c>
      <c r="BE325" s="194">
        <f>IF(N325="základní",J325,0)</f>
        <v>0</v>
      </c>
      <c r="BF325" s="194">
        <f>IF(N325="snížená",J325,0)</f>
        <v>0</v>
      </c>
      <c r="BG325" s="194">
        <f>IF(N325="zákl. přenesená",J325,0)</f>
        <v>0</v>
      </c>
      <c r="BH325" s="194">
        <f>IF(N325="sníž. přenesená",J325,0)</f>
        <v>0</v>
      </c>
      <c r="BI325" s="194">
        <f>IF(N325="nulová",J325,0)</f>
        <v>0</v>
      </c>
      <c r="BJ325" s="14" t="s">
        <v>80</v>
      </c>
      <c r="BK325" s="194">
        <f>ROUND(I325*H325,2)</f>
        <v>0</v>
      </c>
      <c r="BL325" s="14" t="s">
        <v>2052</v>
      </c>
      <c r="BM325" s="193" t="s">
        <v>1078</v>
      </c>
    </row>
    <row r="326" spans="1:65" s="2" customFormat="1" ht="29.25">
      <c r="A326" s="31"/>
      <c r="B326" s="32"/>
      <c r="C326" s="33"/>
      <c r="D326" s="195" t="s">
        <v>157</v>
      </c>
      <c r="E326" s="33"/>
      <c r="F326" s="196" t="s">
        <v>2244</v>
      </c>
      <c r="G326" s="33"/>
      <c r="H326" s="33"/>
      <c r="I326" s="197"/>
      <c r="J326" s="33"/>
      <c r="K326" s="33"/>
      <c r="L326" s="36"/>
      <c r="M326" s="198"/>
      <c r="N326" s="199"/>
      <c r="O326" s="68"/>
      <c r="P326" s="68"/>
      <c r="Q326" s="68"/>
      <c r="R326" s="68"/>
      <c r="S326" s="68"/>
      <c r="T326" s="69"/>
      <c r="U326" s="31"/>
      <c r="V326" s="31"/>
      <c r="W326" s="31"/>
      <c r="X326" s="31"/>
      <c r="Y326" s="31"/>
      <c r="Z326" s="31"/>
      <c r="AA326" s="31"/>
      <c r="AB326" s="31"/>
      <c r="AC326" s="31"/>
      <c r="AD326" s="31"/>
      <c r="AE326" s="31"/>
      <c r="AT326" s="14" t="s">
        <v>157</v>
      </c>
      <c r="AU326" s="14" t="s">
        <v>80</v>
      </c>
    </row>
    <row r="327" spans="1:65" s="2" customFormat="1" ht="87.75">
      <c r="A327" s="31"/>
      <c r="B327" s="32"/>
      <c r="C327" s="33"/>
      <c r="D327" s="195" t="s">
        <v>495</v>
      </c>
      <c r="E327" s="33"/>
      <c r="F327" s="220" t="s">
        <v>2245</v>
      </c>
      <c r="G327" s="33"/>
      <c r="H327" s="33"/>
      <c r="I327" s="197"/>
      <c r="J327" s="33"/>
      <c r="K327" s="33"/>
      <c r="L327" s="36"/>
      <c r="M327" s="198"/>
      <c r="N327" s="199"/>
      <c r="O327" s="68"/>
      <c r="P327" s="68"/>
      <c r="Q327" s="68"/>
      <c r="R327" s="68"/>
      <c r="S327" s="68"/>
      <c r="T327" s="69"/>
      <c r="U327" s="31"/>
      <c r="V327" s="31"/>
      <c r="W327" s="31"/>
      <c r="X327" s="31"/>
      <c r="Y327" s="31"/>
      <c r="Z327" s="31"/>
      <c r="AA327" s="31"/>
      <c r="AB327" s="31"/>
      <c r="AC327" s="31"/>
      <c r="AD327" s="31"/>
      <c r="AE327" s="31"/>
      <c r="AT327" s="14" t="s">
        <v>495</v>
      </c>
      <c r="AU327" s="14" t="s">
        <v>80</v>
      </c>
    </row>
    <row r="328" spans="1:65" s="2" customFormat="1" ht="24.2" customHeight="1">
      <c r="A328" s="31"/>
      <c r="B328" s="32"/>
      <c r="C328" s="200" t="s">
        <v>738</v>
      </c>
      <c r="D328" s="200" t="s">
        <v>185</v>
      </c>
      <c r="E328" s="201" t="s">
        <v>2246</v>
      </c>
      <c r="F328" s="202" t="s">
        <v>2247</v>
      </c>
      <c r="G328" s="203" t="s">
        <v>197</v>
      </c>
      <c r="H328" s="204">
        <v>3</v>
      </c>
      <c r="I328" s="205"/>
      <c r="J328" s="206">
        <f>ROUND(I328*H328,2)</f>
        <v>0</v>
      </c>
      <c r="K328" s="202" t="s">
        <v>154</v>
      </c>
      <c r="L328" s="36"/>
      <c r="M328" s="207" t="s">
        <v>1</v>
      </c>
      <c r="N328" s="208" t="s">
        <v>38</v>
      </c>
      <c r="O328" s="68"/>
      <c r="P328" s="191">
        <f>O328*H328</f>
        <v>0</v>
      </c>
      <c r="Q328" s="191">
        <v>0</v>
      </c>
      <c r="R328" s="191">
        <f>Q328*H328</f>
        <v>0</v>
      </c>
      <c r="S328" s="191">
        <v>0</v>
      </c>
      <c r="T328" s="192">
        <f>S328*H328</f>
        <v>0</v>
      </c>
      <c r="U328" s="31"/>
      <c r="V328" s="31"/>
      <c r="W328" s="31"/>
      <c r="X328" s="31"/>
      <c r="Y328" s="31"/>
      <c r="Z328" s="31"/>
      <c r="AA328" s="31"/>
      <c r="AB328" s="31"/>
      <c r="AC328" s="31"/>
      <c r="AD328" s="31"/>
      <c r="AE328" s="31"/>
      <c r="AR328" s="193" t="s">
        <v>2052</v>
      </c>
      <c r="AT328" s="193" t="s">
        <v>185</v>
      </c>
      <c r="AU328" s="193" t="s">
        <v>80</v>
      </c>
      <c r="AY328" s="14" t="s">
        <v>149</v>
      </c>
      <c r="BE328" s="194">
        <f>IF(N328="základní",J328,0)</f>
        <v>0</v>
      </c>
      <c r="BF328" s="194">
        <f>IF(N328="snížená",J328,0)</f>
        <v>0</v>
      </c>
      <c r="BG328" s="194">
        <f>IF(N328="zákl. přenesená",J328,0)</f>
        <v>0</v>
      </c>
      <c r="BH328" s="194">
        <f>IF(N328="sníž. přenesená",J328,0)</f>
        <v>0</v>
      </c>
      <c r="BI328" s="194">
        <f>IF(N328="nulová",J328,0)</f>
        <v>0</v>
      </c>
      <c r="BJ328" s="14" t="s">
        <v>80</v>
      </c>
      <c r="BK328" s="194">
        <f>ROUND(I328*H328,2)</f>
        <v>0</v>
      </c>
      <c r="BL328" s="14" t="s">
        <v>2052</v>
      </c>
      <c r="BM328" s="193" t="s">
        <v>1086</v>
      </c>
    </row>
    <row r="329" spans="1:65" s="2" customFormat="1" ht="11.25">
      <c r="A329" s="31"/>
      <c r="B329" s="32"/>
      <c r="C329" s="33"/>
      <c r="D329" s="195" t="s">
        <v>157</v>
      </c>
      <c r="E329" s="33"/>
      <c r="F329" s="196" t="s">
        <v>2247</v>
      </c>
      <c r="G329" s="33"/>
      <c r="H329" s="33"/>
      <c r="I329" s="197"/>
      <c r="J329" s="33"/>
      <c r="K329" s="33"/>
      <c r="L329" s="36"/>
      <c r="M329" s="198"/>
      <c r="N329" s="199"/>
      <c r="O329" s="68"/>
      <c r="P329" s="68"/>
      <c r="Q329" s="68"/>
      <c r="R329" s="68"/>
      <c r="S329" s="68"/>
      <c r="T329" s="69"/>
      <c r="U329" s="31"/>
      <c r="V329" s="31"/>
      <c r="W329" s="31"/>
      <c r="X329" s="31"/>
      <c r="Y329" s="31"/>
      <c r="Z329" s="31"/>
      <c r="AA329" s="31"/>
      <c r="AB329" s="31"/>
      <c r="AC329" s="31"/>
      <c r="AD329" s="31"/>
      <c r="AE329" s="31"/>
      <c r="AT329" s="14" t="s">
        <v>157</v>
      </c>
      <c r="AU329" s="14" t="s">
        <v>80</v>
      </c>
    </row>
    <row r="330" spans="1:65" s="2" customFormat="1" ht="19.5">
      <c r="A330" s="31"/>
      <c r="B330" s="32"/>
      <c r="C330" s="33"/>
      <c r="D330" s="195" t="s">
        <v>495</v>
      </c>
      <c r="E330" s="33"/>
      <c r="F330" s="220" t="s">
        <v>2248</v>
      </c>
      <c r="G330" s="33"/>
      <c r="H330" s="33"/>
      <c r="I330" s="197"/>
      <c r="J330" s="33"/>
      <c r="K330" s="33"/>
      <c r="L330" s="36"/>
      <c r="M330" s="198"/>
      <c r="N330" s="199"/>
      <c r="O330" s="68"/>
      <c r="P330" s="68"/>
      <c r="Q330" s="68"/>
      <c r="R330" s="68"/>
      <c r="S330" s="68"/>
      <c r="T330" s="69"/>
      <c r="U330" s="31"/>
      <c r="V330" s="31"/>
      <c r="W330" s="31"/>
      <c r="X330" s="31"/>
      <c r="Y330" s="31"/>
      <c r="Z330" s="31"/>
      <c r="AA330" s="31"/>
      <c r="AB330" s="31"/>
      <c r="AC330" s="31"/>
      <c r="AD330" s="31"/>
      <c r="AE330" s="31"/>
      <c r="AT330" s="14" t="s">
        <v>495</v>
      </c>
      <c r="AU330" s="14" t="s">
        <v>80</v>
      </c>
    </row>
    <row r="331" spans="1:65" s="2" customFormat="1" ht="24.2" customHeight="1">
      <c r="A331" s="31"/>
      <c r="B331" s="32"/>
      <c r="C331" s="181" t="s">
        <v>906</v>
      </c>
      <c r="D331" s="181" t="s">
        <v>150</v>
      </c>
      <c r="E331" s="182" t="s">
        <v>2249</v>
      </c>
      <c r="F331" s="183" t="s">
        <v>2250</v>
      </c>
      <c r="G331" s="184" t="s">
        <v>197</v>
      </c>
      <c r="H331" s="185">
        <v>3</v>
      </c>
      <c r="I331" s="186"/>
      <c r="J331" s="187">
        <f>ROUND(I331*H331,2)</f>
        <v>0</v>
      </c>
      <c r="K331" s="183" t="s">
        <v>154</v>
      </c>
      <c r="L331" s="188"/>
      <c r="M331" s="189" t="s">
        <v>1</v>
      </c>
      <c r="N331" s="190" t="s">
        <v>38</v>
      </c>
      <c r="O331" s="68"/>
      <c r="P331" s="191">
        <f>O331*H331</f>
        <v>0</v>
      </c>
      <c r="Q331" s="191">
        <v>0</v>
      </c>
      <c r="R331" s="191">
        <f>Q331*H331</f>
        <v>0</v>
      </c>
      <c r="S331" s="191">
        <v>0</v>
      </c>
      <c r="T331" s="192">
        <f>S331*H331</f>
        <v>0</v>
      </c>
      <c r="U331" s="31"/>
      <c r="V331" s="31"/>
      <c r="W331" s="31"/>
      <c r="X331" s="31"/>
      <c r="Y331" s="31"/>
      <c r="Z331" s="31"/>
      <c r="AA331" s="31"/>
      <c r="AB331" s="31"/>
      <c r="AC331" s="31"/>
      <c r="AD331" s="31"/>
      <c r="AE331" s="31"/>
      <c r="AR331" s="193" t="s">
        <v>2052</v>
      </c>
      <c r="AT331" s="193" t="s">
        <v>150</v>
      </c>
      <c r="AU331" s="193" t="s">
        <v>80</v>
      </c>
      <c r="AY331" s="14" t="s">
        <v>149</v>
      </c>
      <c r="BE331" s="194">
        <f>IF(N331="základní",J331,0)</f>
        <v>0</v>
      </c>
      <c r="BF331" s="194">
        <f>IF(N331="snížená",J331,0)</f>
        <v>0</v>
      </c>
      <c r="BG331" s="194">
        <f>IF(N331="zákl. přenesená",J331,0)</f>
        <v>0</v>
      </c>
      <c r="BH331" s="194">
        <f>IF(N331="sníž. přenesená",J331,0)</f>
        <v>0</v>
      </c>
      <c r="BI331" s="194">
        <f>IF(N331="nulová",J331,0)</f>
        <v>0</v>
      </c>
      <c r="BJ331" s="14" t="s">
        <v>80</v>
      </c>
      <c r="BK331" s="194">
        <f>ROUND(I331*H331,2)</f>
        <v>0</v>
      </c>
      <c r="BL331" s="14" t="s">
        <v>2052</v>
      </c>
      <c r="BM331" s="193" t="s">
        <v>1097</v>
      </c>
    </row>
    <row r="332" spans="1:65" s="2" customFormat="1" ht="19.5">
      <c r="A332" s="31"/>
      <c r="B332" s="32"/>
      <c r="C332" s="33"/>
      <c r="D332" s="195" t="s">
        <v>157</v>
      </c>
      <c r="E332" s="33"/>
      <c r="F332" s="196" t="s">
        <v>2250</v>
      </c>
      <c r="G332" s="33"/>
      <c r="H332" s="33"/>
      <c r="I332" s="197"/>
      <c r="J332" s="33"/>
      <c r="K332" s="33"/>
      <c r="L332" s="36"/>
      <c r="M332" s="198"/>
      <c r="N332" s="199"/>
      <c r="O332" s="68"/>
      <c r="P332" s="68"/>
      <c r="Q332" s="68"/>
      <c r="R332" s="68"/>
      <c r="S332" s="68"/>
      <c r="T332" s="69"/>
      <c r="U332" s="31"/>
      <c r="V332" s="31"/>
      <c r="W332" s="31"/>
      <c r="X332" s="31"/>
      <c r="Y332" s="31"/>
      <c r="Z332" s="31"/>
      <c r="AA332" s="31"/>
      <c r="AB332" s="31"/>
      <c r="AC332" s="31"/>
      <c r="AD332" s="31"/>
      <c r="AE332" s="31"/>
      <c r="AT332" s="14" t="s">
        <v>157</v>
      </c>
      <c r="AU332" s="14" t="s">
        <v>80</v>
      </c>
    </row>
    <row r="333" spans="1:65" s="2" customFormat="1" ht="24.2" customHeight="1">
      <c r="A333" s="31"/>
      <c r="B333" s="32"/>
      <c r="C333" s="200" t="s">
        <v>896</v>
      </c>
      <c r="D333" s="200" t="s">
        <v>185</v>
      </c>
      <c r="E333" s="201" t="s">
        <v>2251</v>
      </c>
      <c r="F333" s="202" t="s">
        <v>2252</v>
      </c>
      <c r="G333" s="203" t="s">
        <v>197</v>
      </c>
      <c r="H333" s="204">
        <v>4</v>
      </c>
      <c r="I333" s="205"/>
      <c r="J333" s="206">
        <f>ROUND(I333*H333,2)</f>
        <v>0</v>
      </c>
      <c r="K333" s="202" t="s">
        <v>154</v>
      </c>
      <c r="L333" s="36"/>
      <c r="M333" s="207" t="s">
        <v>1</v>
      </c>
      <c r="N333" s="208" t="s">
        <v>38</v>
      </c>
      <c r="O333" s="68"/>
      <c r="P333" s="191">
        <f>O333*H333</f>
        <v>0</v>
      </c>
      <c r="Q333" s="191">
        <v>0</v>
      </c>
      <c r="R333" s="191">
        <f>Q333*H333</f>
        <v>0</v>
      </c>
      <c r="S333" s="191">
        <v>0</v>
      </c>
      <c r="T333" s="192">
        <f>S333*H333</f>
        <v>0</v>
      </c>
      <c r="U333" s="31"/>
      <c r="V333" s="31"/>
      <c r="W333" s="31"/>
      <c r="X333" s="31"/>
      <c r="Y333" s="31"/>
      <c r="Z333" s="31"/>
      <c r="AA333" s="31"/>
      <c r="AB333" s="31"/>
      <c r="AC333" s="31"/>
      <c r="AD333" s="31"/>
      <c r="AE333" s="31"/>
      <c r="AR333" s="193" t="s">
        <v>2052</v>
      </c>
      <c r="AT333" s="193" t="s">
        <v>185</v>
      </c>
      <c r="AU333" s="193" t="s">
        <v>80</v>
      </c>
      <c r="AY333" s="14" t="s">
        <v>149</v>
      </c>
      <c r="BE333" s="194">
        <f>IF(N333="základní",J333,0)</f>
        <v>0</v>
      </c>
      <c r="BF333" s="194">
        <f>IF(N333="snížená",J333,0)</f>
        <v>0</v>
      </c>
      <c r="BG333" s="194">
        <f>IF(N333="zákl. přenesená",J333,0)</f>
        <v>0</v>
      </c>
      <c r="BH333" s="194">
        <f>IF(N333="sníž. přenesená",J333,0)</f>
        <v>0</v>
      </c>
      <c r="BI333" s="194">
        <f>IF(N333="nulová",J333,0)</f>
        <v>0</v>
      </c>
      <c r="BJ333" s="14" t="s">
        <v>80</v>
      </c>
      <c r="BK333" s="194">
        <f>ROUND(I333*H333,2)</f>
        <v>0</v>
      </c>
      <c r="BL333" s="14" t="s">
        <v>2052</v>
      </c>
      <c r="BM333" s="193" t="s">
        <v>1107</v>
      </c>
    </row>
    <row r="334" spans="1:65" s="2" customFormat="1" ht="11.25">
      <c r="A334" s="31"/>
      <c r="B334" s="32"/>
      <c r="C334" s="33"/>
      <c r="D334" s="195" t="s">
        <v>157</v>
      </c>
      <c r="E334" s="33"/>
      <c r="F334" s="196" t="s">
        <v>2252</v>
      </c>
      <c r="G334" s="33"/>
      <c r="H334" s="33"/>
      <c r="I334" s="197"/>
      <c r="J334" s="33"/>
      <c r="K334" s="33"/>
      <c r="L334" s="36"/>
      <c r="M334" s="198"/>
      <c r="N334" s="199"/>
      <c r="O334" s="68"/>
      <c r="P334" s="68"/>
      <c r="Q334" s="68"/>
      <c r="R334" s="68"/>
      <c r="S334" s="68"/>
      <c r="T334" s="69"/>
      <c r="U334" s="31"/>
      <c r="V334" s="31"/>
      <c r="W334" s="31"/>
      <c r="X334" s="31"/>
      <c r="Y334" s="31"/>
      <c r="Z334" s="31"/>
      <c r="AA334" s="31"/>
      <c r="AB334" s="31"/>
      <c r="AC334" s="31"/>
      <c r="AD334" s="31"/>
      <c r="AE334" s="31"/>
      <c r="AT334" s="14" t="s">
        <v>157</v>
      </c>
      <c r="AU334" s="14" t="s">
        <v>80</v>
      </c>
    </row>
    <row r="335" spans="1:65" s="2" customFormat="1" ht="49.15" customHeight="1">
      <c r="A335" s="31"/>
      <c r="B335" s="32"/>
      <c r="C335" s="181" t="s">
        <v>911</v>
      </c>
      <c r="D335" s="181" t="s">
        <v>150</v>
      </c>
      <c r="E335" s="182" t="s">
        <v>2253</v>
      </c>
      <c r="F335" s="183" t="s">
        <v>2254</v>
      </c>
      <c r="G335" s="184" t="s">
        <v>197</v>
      </c>
      <c r="H335" s="185">
        <v>4</v>
      </c>
      <c r="I335" s="186"/>
      <c r="J335" s="187">
        <f>ROUND(I335*H335,2)</f>
        <v>0</v>
      </c>
      <c r="K335" s="183" t="s">
        <v>154</v>
      </c>
      <c r="L335" s="188"/>
      <c r="M335" s="189" t="s">
        <v>1</v>
      </c>
      <c r="N335" s="190" t="s">
        <v>38</v>
      </c>
      <c r="O335" s="68"/>
      <c r="P335" s="191">
        <f>O335*H335</f>
        <v>0</v>
      </c>
      <c r="Q335" s="191">
        <v>0</v>
      </c>
      <c r="R335" s="191">
        <f>Q335*H335</f>
        <v>0</v>
      </c>
      <c r="S335" s="191">
        <v>0</v>
      </c>
      <c r="T335" s="192">
        <f>S335*H335</f>
        <v>0</v>
      </c>
      <c r="U335" s="31"/>
      <c r="V335" s="31"/>
      <c r="W335" s="31"/>
      <c r="X335" s="31"/>
      <c r="Y335" s="31"/>
      <c r="Z335" s="31"/>
      <c r="AA335" s="31"/>
      <c r="AB335" s="31"/>
      <c r="AC335" s="31"/>
      <c r="AD335" s="31"/>
      <c r="AE335" s="31"/>
      <c r="AR335" s="193" t="s">
        <v>2052</v>
      </c>
      <c r="AT335" s="193" t="s">
        <v>150</v>
      </c>
      <c r="AU335" s="193" t="s">
        <v>80</v>
      </c>
      <c r="AY335" s="14" t="s">
        <v>149</v>
      </c>
      <c r="BE335" s="194">
        <f>IF(N335="základní",J335,0)</f>
        <v>0</v>
      </c>
      <c r="BF335" s="194">
        <f>IF(N335="snížená",J335,0)</f>
        <v>0</v>
      </c>
      <c r="BG335" s="194">
        <f>IF(N335="zákl. přenesená",J335,0)</f>
        <v>0</v>
      </c>
      <c r="BH335" s="194">
        <f>IF(N335="sníž. přenesená",J335,0)</f>
        <v>0</v>
      </c>
      <c r="BI335" s="194">
        <f>IF(N335="nulová",J335,0)</f>
        <v>0</v>
      </c>
      <c r="BJ335" s="14" t="s">
        <v>80</v>
      </c>
      <c r="BK335" s="194">
        <f>ROUND(I335*H335,2)</f>
        <v>0</v>
      </c>
      <c r="BL335" s="14" t="s">
        <v>2052</v>
      </c>
      <c r="BM335" s="193" t="s">
        <v>1117</v>
      </c>
    </row>
    <row r="336" spans="1:65" s="2" customFormat="1" ht="39">
      <c r="A336" s="31"/>
      <c r="B336" s="32"/>
      <c r="C336" s="33"/>
      <c r="D336" s="195" t="s">
        <v>157</v>
      </c>
      <c r="E336" s="33"/>
      <c r="F336" s="196" t="s">
        <v>2254</v>
      </c>
      <c r="G336" s="33"/>
      <c r="H336" s="33"/>
      <c r="I336" s="197"/>
      <c r="J336" s="33"/>
      <c r="K336" s="33"/>
      <c r="L336" s="36"/>
      <c r="M336" s="198"/>
      <c r="N336" s="199"/>
      <c r="O336" s="68"/>
      <c r="P336" s="68"/>
      <c r="Q336" s="68"/>
      <c r="R336" s="68"/>
      <c r="S336" s="68"/>
      <c r="T336" s="69"/>
      <c r="U336" s="31"/>
      <c r="V336" s="31"/>
      <c r="W336" s="31"/>
      <c r="X336" s="31"/>
      <c r="Y336" s="31"/>
      <c r="Z336" s="31"/>
      <c r="AA336" s="31"/>
      <c r="AB336" s="31"/>
      <c r="AC336" s="31"/>
      <c r="AD336" s="31"/>
      <c r="AE336" s="31"/>
      <c r="AT336" s="14" t="s">
        <v>157</v>
      </c>
      <c r="AU336" s="14" t="s">
        <v>80</v>
      </c>
    </row>
    <row r="337" spans="1:65" s="2" customFormat="1" ht="24.2" customHeight="1">
      <c r="A337" s="31"/>
      <c r="B337" s="32"/>
      <c r="C337" s="200" t="s">
        <v>902</v>
      </c>
      <c r="D337" s="200" t="s">
        <v>185</v>
      </c>
      <c r="E337" s="201" t="s">
        <v>2255</v>
      </c>
      <c r="F337" s="202" t="s">
        <v>2256</v>
      </c>
      <c r="G337" s="203" t="s">
        <v>197</v>
      </c>
      <c r="H337" s="204">
        <v>2</v>
      </c>
      <c r="I337" s="205"/>
      <c r="J337" s="206">
        <f>ROUND(I337*H337,2)</f>
        <v>0</v>
      </c>
      <c r="K337" s="202" t="s">
        <v>154</v>
      </c>
      <c r="L337" s="36"/>
      <c r="M337" s="207" t="s">
        <v>1</v>
      </c>
      <c r="N337" s="208" t="s">
        <v>38</v>
      </c>
      <c r="O337" s="68"/>
      <c r="P337" s="191">
        <f>O337*H337</f>
        <v>0</v>
      </c>
      <c r="Q337" s="191">
        <v>0</v>
      </c>
      <c r="R337" s="191">
        <f>Q337*H337</f>
        <v>0</v>
      </c>
      <c r="S337" s="191">
        <v>0</v>
      </c>
      <c r="T337" s="192">
        <f>S337*H337</f>
        <v>0</v>
      </c>
      <c r="U337" s="31"/>
      <c r="V337" s="31"/>
      <c r="W337" s="31"/>
      <c r="X337" s="31"/>
      <c r="Y337" s="31"/>
      <c r="Z337" s="31"/>
      <c r="AA337" s="31"/>
      <c r="AB337" s="31"/>
      <c r="AC337" s="31"/>
      <c r="AD337" s="31"/>
      <c r="AE337" s="31"/>
      <c r="AR337" s="193" t="s">
        <v>2052</v>
      </c>
      <c r="AT337" s="193" t="s">
        <v>185</v>
      </c>
      <c r="AU337" s="193" t="s">
        <v>80</v>
      </c>
      <c r="AY337" s="14" t="s">
        <v>149</v>
      </c>
      <c r="BE337" s="194">
        <f>IF(N337="základní",J337,0)</f>
        <v>0</v>
      </c>
      <c r="BF337" s="194">
        <f>IF(N337="snížená",J337,0)</f>
        <v>0</v>
      </c>
      <c r="BG337" s="194">
        <f>IF(N337="zákl. přenesená",J337,0)</f>
        <v>0</v>
      </c>
      <c r="BH337" s="194">
        <f>IF(N337="sníž. přenesená",J337,0)</f>
        <v>0</v>
      </c>
      <c r="BI337" s="194">
        <f>IF(N337="nulová",J337,0)</f>
        <v>0</v>
      </c>
      <c r="BJ337" s="14" t="s">
        <v>80</v>
      </c>
      <c r="BK337" s="194">
        <f>ROUND(I337*H337,2)</f>
        <v>0</v>
      </c>
      <c r="BL337" s="14" t="s">
        <v>2052</v>
      </c>
      <c r="BM337" s="193" t="s">
        <v>1127</v>
      </c>
    </row>
    <row r="338" spans="1:65" s="2" customFormat="1" ht="19.5">
      <c r="A338" s="31"/>
      <c r="B338" s="32"/>
      <c r="C338" s="33"/>
      <c r="D338" s="195" t="s">
        <v>157</v>
      </c>
      <c r="E338" s="33"/>
      <c r="F338" s="196" t="s">
        <v>2256</v>
      </c>
      <c r="G338" s="33"/>
      <c r="H338" s="33"/>
      <c r="I338" s="197"/>
      <c r="J338" s="33"/>
      <c r="K338" s="33"/>
      <c r="L338" s="36"/>
      <c r="M338" s="198"/>
      <c r="N338" s="199"/>
      <c r="O338" s="68"/>
      <c r="P338" s="68"/>
      <c r="Q338" s="68"/>
      <c r="R338" s="68"/>
      <c r="S338" s="68"/>
      <c r="T338" s="69"/>
      <c r="U338" s="31"/>
      <c r="V338" s="31"/>
      <c r="W338" s="31"/>
      <c r="X338" s="31"/>
      <c r="Y338" s="31"/>
      <c r="Z338" s="31"/>
      <c r="AA338" s="31"/>
      <c r="AB338" s="31"/>
      <c r="AC338" s="31"/>
      <c r="AD338" s="31"/>
      <c r="AE338" s="31"/>
      <c r="AT338" s="14" t="s">
        <v>157</v>
      </c>
      <c r="AU338" s="14" t="s">
        <v>80</v>
      </c>
    </row>
    <row r="339" spans="1:65" s="2" customFormat="1" ht="24.2" customHeight="1">
      <c r="A339" s="31"/>
      <c r="B339" s="32"/>
      <c r="C339" s="181" t="s">
        <v>900</v>
      </c>
      <c r="D339" s="181" t="s">
        <v>150</v>
      </c>
      <c r="E339" s="182" t="s">
        <v>2257</v>
      </c>
      <c r="F339" s="183" t="s">
        <v>2258</v>
      </c>
      <c r="G339" s="184" t="s">
        <v>197</v>
      </c>
      <c r="H339" s="185">
        <v>2</v>
      </c>
      <c r="I339" s="186"/>
      <c r="J339" s="187">
        <f>ROUND(I339*H339,2)</f>
        <v>0</v>
      </c>
      <c r="K339" s="183" t="s">
        <v>154</v>
      </c>
      <c r="L339" s="188"/>
      <c r="M339" s="189" t="s">
        <v>1</v>
      </c>
      <c r="N339" s="190" t="s">
        <v>38</v>
      </c>
      <c r="O339" s="68"/>
      <c r="P339" s="191">
        <f>O339*H339</f>
        <v>0</v>
      </c>
      <c r="Q339" s="191">
        <v>0</v>
      </c>
      <c r="R339" s="191">
        <f>Q339*H339</f>
        <v>0</v>
      </c>
      <c r="S339" s="191">
        <v>0</v>
      </c>
      <c r="T339" s="192">
        <f>S339*H339</f>
        <v>0</v>
      </c>
      <c r="U339" s="31"/>
      <c r="V339" s="31"/>
      <c r="W339" s="31"/>
      <c r="X339" s="31"/>
      <c r="Y339" s="31"/>
      <c r="Z339" s="31"/>
      <c r="AA339" s="31"/>
      <c r="AB339" s="31"/>
      <c r="AC339" s="31"/>
      <c r="AD339" s="31"/>
      <c r="AE339" s="31"/>
      <c r="AR339" s="193" t="s">
        <v>2052</v>
      </c>
      <c r="AT339" s="193" t="s">
        <v>150</v>
      </c>
      <c r="AU339" s="193" t="s">
        <v>80</v>
      </c>
      <c r="AY339" s="14" t="s">
        <v>149</v>
      </c>
      <c r="BE339" s="194">
        <f>IF(N339="základní",J339,0)</f>
        <v>0</v>
      </c>
      <c r="BF339" s="194">
        <f>IF(N339="snížená",J339,0)</f>
        <v>0</v>
      </c>
      <c r="BG339" s="194">
        <f>IF(N339="zákl. přenesená",J339,0)</f>
        <v>0</v>
      </c>
      <c r="BH339" s="194">
        <f>IF(N339="sníž. přenesená",J339,0)</f>
        <v>0</v>
      </c>
      <c r="BI339" s="194">
        <f>IF(N339="nulová",J339,0)</f>
        <v>0</v>
      </c>
      <c r="BJ339" s="14" t="s">
        <v>80</v>
      </c>
      <c r="BK339" s="194">
        <f>ROUND(I339*H339,2)</f>
        <v>0</v>
      </c>
      <c r="BL339" s="14" t="s">
        <v>2052</v>
      </c>
      <c r="BM339" s="193" t="s">
        <v>1137</v>
      </c>
    </row>
    <row r="340" spans="1:65" s="2" customFormat="1" ht="19.5">
      <c r="A340" s="31"/>
      <c r="B340" s="32"/>
      <c r="C340" s="33"/>
      <c r="D340" s="195" t="s">
        <v>157</v>
      </c>
      <c r="E340" s="33"/>
      <c r="F340" s="196" t="s">
        <v>2258</v>
      </c>
      <c r="G340" s="33"/>
      <c r="H340" s="33"/>
      <c r="I340" s="197"/>
      <c r="J340" s="33"/>
      <c r="K340" s="33"/>
      <c r="L340" s="36"/>
      <c r="M340" s="198"/>
      <c r="N340" s="199"/>
      <c r="O340" s="68"/>
      <c r="P340" s="68"/>
      <c r="Q340" s="68"/>
      <c r="R340" s="68"/>
      <c r="S340" s="68"/>
      <c r="T340" s="69"/>
      <c r="U340" s="31"/>
      <c r="V340" s="31"/>
      <c r="W340" s="31"/>
      <c r="X340" s="31"/>
      <c r="Y340" s="31"/>
      <c r="Z340" s="31"/>
      <c r="AA340" s="31"/>
      <c r="AB340" s="31"/>
      <c r="AC340" s="31"/>
      <c r="AD340" s="31"/>
      <c r="AE340" s="31"/>
      <c r="AT340" s="14" t="s">
        <v>157</v>
      </c>
      <c r="AU340" s="14" t="s">
        <v>80</v>
      </c>
    </row>
    <row r="341" spans="1:65" s="2" customFormat="1" ht="24.2" customHeight="1">
      <c r="A341" s="31"/>
      <c r="B341" s="32"/>
      <c r="C341" s="200" t="s">
        <v>720</v>
      </c>
      <c r="D341" s="200" t="s">
        <v>185</v>
      </c>
      <c r="E341" s="201" t="s">
        <v>2259</v>
      </c>
      <c r="F341" s="202" t="s">
        <v>2260</v>
      </c>
      <c r="G341" s="203" t="s">
        <v>197</v>
      </c>
      <c r="H341" s="204">
        <v>1</v>
      </c>
      <c r="I341" s="205"/>
      <c r="J341" s="206">
        <f>ROUND(I341*H341,2)</f>
        <v>0</v>
      </c>
      <c r="K341" s="202" t="s">
        <v>154</v>
      </c>
      <c r="L341" s="36"/>
      <c r="M341" s="207" t="s">
        <v>1</v>
      </c>
      <c r="N341" s="208" t="s">
        <v>38</v>
      </c>
      <c r="O341" s="68"/>
      <c r="P341" s="191">
        <f>O341*H341</f>
        <v>0</v>
      </c>
      <c r="Q341" s="191">
        <v>0</v>
      </c>
      <c r="R341" s="191">
        <f>Q341*H341</f>
        <v>0</v>
      </c>
      <c r="S341" s="191">
        <v>0</v>
      </c>
      <c r="T341" s="192">
        <f>S341*H341</f>
        <v>0</v>
      </c>
      <c r="U341" s="31"/>
      <c r="V341" s="31"/>
      <c r="W341" s="31"/>
      <c r="X341" s="31"/>
      <c r="Y341" s="31"/>
      <c r="Z341" s="31"/>
      <c r="AA341" s="31"/>
      <c r="AB341" s="31"/>
      <c r="AC341" s="31"/>
      <c r="AD341" s="31"/>
      <c r="AE341" s="31"/>
      <c r="AR341" s="193" t="s">
        <v>2052</v>
      </c>
      <c r="AT341" s="193" t="s">
        <v>185</v>
      </c>
      <c r="AU341" s="193" t="s">
        <v>80</v>
      </c>
      <c r="AY341" s="14" t="s">
        <v>149</v>
      </c>
      <c r="BE341" s="194">
        <f>IF(N341="základní",J341,0)</f>
        <v>0</v>
      </c>
      <c r="BF341" s="194">
        <f>IF(N341="snížená",J341,0)</f>
        <v>0</v>
      </c>
      <c r="BG341" s="194">
        <f>IF(N341="zákl. přenesená",J341,0)</f>
        <v>0</v>
      </c>
      <c r="BH341" s="194">
        <f>IF(N341="sníž. přenesená",J341,0)</f>
        <v>0</v>
      </c>
      <c r="BI341" s="194">
        <f>IF(N341="nulová",J341,0)</f>
        <v>0</v>
      </c>
      <c r="BJ341" s="14" t="s">
        <v>80</v>
      </c>
      <c r="BK341" s="194">
        <f>ROUND(I341*H341,2)</f>
        <v>0</v>
      </c>
      <c r="BL341" s="14" t="s">
        <v>2052</v>
      </c>
      <c r="BM341" s="193" t="s">
        <v>1147</v>
      </c>
    </row>
    <row r="342" spans="1:65" s="2" customFormat="1" ht="19.5">
      <c r="A342" s="31"/>
      <c r="B342" s="32"/>
      <c r="C342" s="33"/>
      <c r="D342" s="195" t="s">
        <v>157</v>
      </c>
      <c r="E342" s="33"/>
      <c r="F342" s="196" t="s">
        <v>2260</v>
      </c>
      <c r="G342" s="33"/>
      <c r="H342" s="33"/>
      <c r="I342" s="197"/>
      <c r="J342" s="33"/>
      <c r="K342" s="33"/>
      <c r="L342" s="36"/>
      <c r="M342" s="198"/>
      <c r="N342" s="199"/>
      <c r="O342" s="68"/>
      <c r="P342" s="68"/>
      <c r="Q342" s="68"/>
      <c r="R342" s="68"/>
      <c r="S342" s="68"/>
      <c r="T342" s="69"/>
      <c r="U342" s="31"/>
      <c r="V342" s="31"/>
      <c r="W342" s="31"/>
      <c r="X342" s="31"/>
      <c r="Y342" s="31"/>
      <c r="Z342" s="31"/>
      <c r="AA342" s="31"/>
      <c r="AB342" s="31"/>
      <c r="AC342" s="31"/>
      <c r="AD342" s="31"/>
      <c r="AE342" s="31"/>
      <c r="AT342" s="14" t="s">
        <v>157</v>
      </c>
      <c r="AU342" s="14" t="s">
        <v>80</v>
      </c>
    </row>
    <row r="343" spans="1:65" s="2" customFormat="1" ht="37.9" customHeight="1">
      <c r="A343" s="31"/>
      <c r="B343" s="32"/>
      <c r="C343" s="181" t="s">
        <v>725</v>
      </c>
      <c r="D343" s="181" t="s">
        <v>150</v>
      </c>
      <c r="E343" s="182" t="s">
        <v>2261</v>
      </c>
      <c r="F343" s="183" t="s">
        <v>2262</v>
      </c>
      <c r="G343" s="184" t="s">
        <v>197</v>
      </c>
      <c r="H343" s="185">
        <v>1</v>
      </c>
      <c r="I343" s="186"/>
      <c r="J343" s="187">
        <f>ROUND(I343*H343,2)</f>
        <v>0</v>
      </c>
      <c r="K343" s="183" t="s">
        <v>154</v>
      </c>
      <c r="L343" s="188"/>
      <c r="M343" s="189" t="s">
        <v>1</v>
      </c>
      <c r="N343" s="190" t="s">
        <v>38</v>
      </c>
      <c r="O343" s="68"/>
      <c r="P343" s="191">
        <f>O343*H343</f>
        <v>0</v>
      </c>
      <c r="Q343" s="191">
        <v>0</v>
      </c>
      <c r="R343" s="191">
        <f>Q343*H343</f>
        <v>0</v>
      </c>
      <c r="S343" s="191">
        <v>0</v>
      </c>
      <c r="T343" s="192">
        <f>S343*H343</f>
        <v>0</v>
      </c>
      <c r="U343" s="31"/>
      <c r="V343" s="31"/>
      <c r="W343" s="31"/>
      <c r="X343" s="31"/>
      <c r="Y343" s="31"/>
      <c r="Z343" s="31"/>
      <c r="AA343" s="31"/>
      <c r="AB343" s="31"/>
      <c r="AC343" s="31"/>
      <c r="AD343" s="31"/>
      <c r="AE343" s="31"/>
      <c r="AR343" s="193" t="s">
        <v>2052</v>
      </c>
      <c r="AT343" s="193" t="s">
        <v>150</v>
      </c>
      <c r="AU343" s="193" t="s">
        <v>80</v>
      </c>
      <c r="AY343" s="14" t="s">
        <v>149</v>
      </c>
      <c r="BE343" s="194">
        <f>IF(N343="základní",J343,0)</f>
        <v>0</v>
      </c>
      <c r="BF343" s="194">
        <f>IF(N343="snížená",J343,0)</f>
        <v>0</v>
      </c>
      <c r="BG343" s="194">
        <f>IF(N343="zákl. přenesená",J343,0)</f>
        <v>0</v>
      </c>
      <c r="BH343" s="194">
        <f>IF(N343="sníž. přenesená",J343,0)</f>
        <v>0</v>
      </c>
      <c r="BI343" s="194">
        <f>IF(N343="nulová",J343,0)</f>
        <v>0</v>
      </c>
      <c r="BJ343" s="14" t="s">
        <v>80</v>
      </c>
      <c r="BK343" s="194">
        <f>ROUND(I343*H343,2)</f>
        <v>0</v>
      </c>
      <c r="BL343" s="14" t="s">
        <v>2052</v>
      </c>
      <c r="BM343" s="193" t="s">
        <v>1155</v>
      </c>
    </row>
    <row r="344" spans="1:65" s="2" customFormat="1" ht="19.5">
      <c r="A344" s="31"/>
      <c r="B344" s="32"/>
      <c r="C344" s="33"/>
      <c r="D344" s="195" t="s">
        <v>157</v>
      </c>
      <c r="E344" s="33"/>
      <c r="F344" s="196" t="s">
        <v>2262</v>
      </c>
      <c r="G344" s="33"/>
      <c r="H344" s="33"/>
      <c r="I344" s="197"/>
      <c r="J344" s="33"/>
      <c r="K344" s="33"/>
      <c r="L344" s="36"/>
      <c r="M344" s="198"/>
      <c r="N344" s="199"/>
      <c r="O344" s="68"/>
      <c r="P344" s="68"/>
      <c r="Q344" s="68"/>
      <c r="R344" s="68"/>
      <c r="S344" s="68"/>
      <c r="T344" s="69"/>
      <c r="U344" s="31"/>
      <c r="V344" s="31"/>
      <c r="W344" s="31"/>
      <c r="X344" s="31"/>
      <c r="Y344" s="31"/>
      <c r="Z344" s="31"/>
      <c r="AA344" s="31"/>
      <c r="AB344" s="31"/>
      <c r="AC344" s="31"/>
      <c r="AD344" s="31"/>
      <c r="AE344" s="31"/>
      <c r="AT344" s="14" t="s">
        <v>157</v>
      </c>
      <c r="AU344" s="14" t="s">
        <v>80</v>
      </c>
    </row>
    <row r="345" spans="1:65" s="2" customFormat="1" ht="24.2" customHeight="1">
      <c r="A345" s="31"/>
      <c r="B345" s="32"/>
      <c r="C345" s="200" t="s">
        <v>730</v>
      </c>
      <c r="D345" s="200" t="s">
        <v>185</v>
      </c>
      <c r="E345" s="201" t="s">
        <v>2263</v>
      </c>
      <c r="F345" s="202" t="s">
        <v>2264</v>
      </c>
      <c r="G345" s="203" t="s">
        <v>153</v>
      </c>
      <c r="H345" s="204">
        <v>40</v>
      </c>
      <c r="I345" s="205"/>
      <c r="J345" s="206">
        <f>ROUND(I345*H345,2)</f>
        <v>0</v>
      </c>
      <c r="K345" s="202" t="s">
        <v>154</v>
      </c>
      <c r="L345" s="36"/>
      <c r="M345" s="207" t="s">
        <v>1</v>
      </c>
      <c r="N345" s="208" t="s">
        <v>38</v>
      </c>
      <c r="O345" s="68"/>
      <c r="P345" s="191">
        <f>O345*H345</f>
        <v>0</v>
      </c>
      <c r="Q345" s="191">
        <v>0</v>
      </c>
      <c r="R345" s="191">
        <f>Q345*H345</f>
        <v>0</v>
      </c>
      <c r="S345" s="191">
        <v>0</v>
      </c>
      <c r="T345" s="192">
        <f>S345*H345</f>
        <v>0</v>
      </c>
      <c r="U345" s="31"/>
      <c r="V345" s="31"/>
      <c r="W345" s="31"/>
      <c r="X345" s="31"/>
      <c r="Y345" s="31"/>
      <c r="Z345" s="31"/>
      <c r="AA345" s="31"/>
      <c r="AB345" s="31"/>
      <c r="AC345" s="31"/>
      <c r="AD345" s="31"/>
      <c r="AE345" s="31"/>
      <c r="AR345" s="193" t="s">
        <v>2052</v>
      </c>
      <c r="AT345" s="193" t="s">
        <v>185</v>
      </c>
      <c r="AU345" s="193" t="s">
        <v>80</v>
      </c>
      <c r="AY345" s="14" t="s">
        <v>149</v>
      </c>
      <c r="BE345" s="194">
        <f>IF(N345="základní",J345,0)</f>
        <v>0</v>
      </c>
      <c r="BF345" s="194">
        <f>IF(N345="snížená",J345,0)</f>
        <v>0</v>
      </c>
      <c r="BG345" s="194">
        <f>IF(N345="zákl. přenesená",J345,0)</f>
        <v>0</v>
      </c>
      <c r="BH345" s="194">
        <f>IF(N345="sníž. přenesená",J345,0)</f>
        <v>0</v>
      </c>
      <c r="BI345" s="194">
        <f>IF(N345="nulová",J345,0)</f>
        <v>0</v>
      </c>
      <c r="BJ345" s="14" t="s">
        <v>80</v>
      </c>
      <c r="BK345" s="194">
        <f>ROUND(I345*H345,2)</f>
        <v>0</v>
      </c>
      <c r="BL345" s="14" t="s">
        <v>2052</v>
      </c>
      <c r="BM345" s="193" t="s">
        <v>1165</v>
      </c>
    </row>
    <row r="346" spans="1:65" s="2" customFormat="1" ht="11.25">
      <c r="A346" s="31"/>
      <c r="B346" s="32"/>
      <c r="C346" s="33"/>
      <c r="D346" s="195" t="s">
        <v>157</v>
      </c>
      <c r="E346" s="33"/>
      <c r="F346" s="196" t="s">
        <v>2264</v>
      </c>
      <c r="G346" s="33"/>
      <c r="H346" s="33"/>
      <c r="I346" s="197"/>
      <c r="J346" s="33"/>
      <c r="K346" s="33"/>
      <c r="L346" s="36"/>
      <c r="M346" s="198"/>
      <c r="N346" s="199"/>
      <c r="O346" s="68"/>
      <c r="P346" s="68"/>
      <c r="Q346" s="68"/>
      <c r="R346" s="68"/>
      <c r="S346" s="68"/>
      <c r="T346" s="69"/>
      <c r="U346" s="31"/>
      <c r="V346" s="31"/>
      <c r="W346" s="31"/>
      <c r="X346" s="31"/>
      <c r="Y346" s="31"/>
      <c r="Z346" s="31"/>
      <c r="AA346" s="31"/>
      <c r="AB346" s="31"/>
      <c r="AC346" s="31"/>
      <c r="AD346" s="31"/>
      <c r="AE346" s="31"/>
      <c r="AT346" s="14" t="s">
        <v>157</v>
      </c>
      <c r="AU346" s="14" t="s">
        <v>80</v>
      </c>
    </row>
    <row r="347" spans="1:65" s="2" customFormat="1" ht="24.2" customHeight="1">
      <c r="A347" s="31"/>
      <c r="B347" s="32"/>
      <c r="C347" s="200" t="s">
        <v>734</v>
      </c>
      <c r="D347" s="200" t="s">
        <v>185</v>
      </c>
      <c r="E347" s="201" t="s">
        <v>2265</v>
      </c>
      <c r="F347" s="202" t="s">
        <v>2266</v>
      </c>
      <c r="G347" s="203" t="s">
        <v>197</v>
      </c>
      <c r="H347" s="204">
        <v>6</v>
      </c>
      <c r="I347" s="205"/>
      <c r="J347" s="206">
        <f>ROUND(I347*H347,2)</f>
        <v>0</v>
      </c>
      <c r="K347" s="202" t="s">
        <v>154</v>
      </c>
      <c r="L347" s="36"/>
      <c r="M347" s="207" t="s">
        <v>1</v>
      </c>
      <c r="N347" s="208" t="s">
        <v>38</v>
      </c>
      <c r="O347" s="68"/>
      <c r="P347" s="191">
        <f>O347*H347</f>
        <v>0</v>
      </c>
      <c r="Q347" s="191">
        <v>0</v>
      </c>
      <c r="R347" s="191">
        <f>Q347*H347</f>
        <v>0</v>
      </c>
      <c r="S347" s="191">
        <v>0</v>
      </c>
      <c r="T347" s="192">
        <f>S347*H347</f>
        <v>0</v>
      </c>
      <c r="U347" s="31"/>
      <c r="V347" s="31"/>
      <c r="W347" s="31"/>
      <c r="X347" s="31"/>
      <c r="Y347" s="31"/>
      <c r="Z347" s="31"/>
      <c r="AA347" s="31"/>
      <c r="AB347" s="31"/>
      <c r="AC347" s="31"/>
      <c r="AD347" s="31"/>
      <c r="AE347" s="31"/>
      <c r="AR347" s="193" t="s">
        <v>2052</v>
      </c>
      <c r="AT347" s="193" t="s">
        <v>185</v>
      </c>
      <c r="AU347" s="193" t="s">
        <v>80</v>
      </c>
      <c r="AY347" s="14" t="s">
        <v>149</v>
      </c>
      <c r="BE347" s="194">
        <f>IF(N347="základní",J347,0)</f>
        <v>0</v>
      </c>
      <c r="BF347" s="194">
        <f>IF(N347="snížená",J347,0)</f>
        <v>0</v>
      </c>
      <c r="BG347" s="194">
        <f>IF(N347="zákl. přenesená",J347,0)</f>
        <v>0</v>
      </c>
      <c r="BH347" s="194">
        <f>IF(N347="sníž. přenesená",J347,0)</f>
        <v>0</v>
      </c>
      <c r="BI347" s="194">
        <f>IF(N347="nulová",J347,0)</f>
        <v>0</v>
      </c>
      <c r="BJ347" s="14" t="s">
        <v>80</v>
      </c>
      <c r="BK347" s="194">
        <f>ROUND(I347*H347,2)</f>
        <v>0</v>
      </c>
      <c r="BL347" s="14" t="s">
        <v>2052</v>
      </c>
      <c r="BM347" s="193" t="s">
        <v>1173</v>
      </c>
    </row>
    <row r="348" spans="1:65" s="2" customFormat="1" ht="11.25">
      <c r="A348" s="31"/>
      <c r="B348" s="32"/>
      <c r="C348" s="33"/>
      <c r="D348" s="195" t="s">
        <v>157</v>
      </c>
      <c r="E348" s="33"/>
      <c r="F348" s="196" t="s">
        <v>2266</v>
      </c>
      <c r="G348" s="33"/>
      <c r="H348" s="33"/>
      <c r="I348" s="197"/>
      <c r="J348" s="33"/>
      <c r="K348" s="33"/>
      <c r="L348" s="36"/>
      <c r="M348" s="198"/>
      <c r="N348" s="199"/>
      <c r="O348" s="68"/>
      <c r="P348" s="68"/>
      <c r="Q348" s="68"/>
      <c r="R348" s="68"/>
      <c r="S348" s="68"/>
      <c r="T348" s="69"/>
      <c r="U348" s="31"/>
      <c r="V348" s="31"/>
      <c r="W348" s="31"/>
      <c r="X348" s="31"/>
      <c r="Y348" s="31"/>
      <c r="Z348" s="31"/>
      <c r="AA348" s="31"/>
      <c r="AB348" s="31"/>
      <c r="AC348" s="31"/>
      <c r="AD348" s="31"/>
      <c r="AE348" s="31"/>
      <c r="AT348" s="14" t="s">
        <v>157</v>
      </c>
      <c r="AU348" s="14" t="s">
        <v>80</v>
      </c>
    </row>
    <row r="349" spans="1:65" s="2" customFormat="1" ht="24.2" customHeight="1">
      <c r="A349" s="31"/>
      <c r="B349" s="32"/>
      <c r="C349" s="200" t="s">
        <v>746</v>
      </c>
      <c r="D349" s="200" t="s">
        <v>185</v>
      </c>
      <c r="E349" s="201" t="s">
        <v>2267</v>
      </c>
      <c r="F349" s="202" t="s">
        <v>2268</v>
      </c>
      <c r="G349" s="203" t="s">
        <v>153</v>
      </c>
      <c r="H349" s="204">
        <v>40</v>
      </c>
      <c r="I349" s="205"/>
      <c r="J349" s="206">
        <f>ROUND(I349*H349,2)</f>
        <v>0</v>
      </c>
      <c r="K349" s="202" t="s">
        <v>154</v>
      </c>
      <c r="L349" s="36"/>
      <c r="M349" s="207" t="s">
        <v>1</v>
      </c>
      <c r="N349" s="208" t="s">
        <v>38</v>
      </c>
      <c r="O349" s="68"/>
      <c r="P349" s="191">
        <f>O349*H349</f>
        <v>0</v>
      </c>
      <c r="Q349" s="191">
        <v>0</v>
      </c>
      <c r="R349" s="191">
        <f>Q349*H349</f>
        <v>0</v>
      </c>
      <c r="S349" s="191">
        <v>0</v>
      </c>
      <c r="T349" s="192">
        <f>S349*H349</f>
        <v>0</v>
      </c>
      <c r="U349" s="31"/>
      <c r="V349" s="31"/>
      <c r="W349" s="31"/>
      <c r="X349" s="31"/>
      <c r="Y349" s="31"/>
      <c r="Z349" s="31"/>
      <c r="AA349" s="31"/>
      <c r="AB349" s="31"/>
      <c r="AC349" s="31"/>
      <c r="AD349" s="31"/>
      <c r="AE349" s="31"/>
      <c r="AR349" s="193" t="s">
        <v>2052</v>
      </c>
      <c r="AT349" s="193" t="s">
        <v>185</v>
      </c>
      <c r="AU349" s="193" t="s">
        <v>80</v>
      </c>
      <c r="AY349" s="14" t="s">
        <v>149</v>
      </c>
      <c r="BE349" s="194">
        <f>IF(N349="základní",J349,0)</f>
        <v>0</v>
      </c>
      <c r="BF349" s="194">
        <f>IF(N349="snížená",J349,0)</f>
        <v>0</v>
      </c>
      <c r="BG349" s="194">
        <f>IF(N349="zákl. přenesená",J349,0)</f>
        <v>0</v>
      </c>
      <c r="BH349" s="194">
        <f>IF(N349="sníž. přenesená",J349,0)</f>
        <v>0</v>
      </c>
      <c r="BI349" s="194">
        <f>IF(N349="nulová",J349,0)</f>
        <v>0</v>
      </c>
      <c r="BJ349" s="14" t="s">
        <v>80</v>
      </c>
      <c r="BK349" s="194">
        <f>ROUND(I349*H349,2)</f>
        <v>0</v>
      </c>
      <c r="BL349" s="14" t="s">
        <v>2052</v>
      </c>
      <c r="BM349" s="193" t="s">
        <v>1181</v>
      </c>
    </row>
    <row r="350" spans="1:65" s="2" customFormat="1" ht="19.5">
      <c r="A350" s="31"/>
      <c r="B350" s="32"/>
      <c r="C350" s="33"/>
      <c r="D350" s="195" t="s">
        <v>157</v>
      </c>
      <c r="E350" s="33"/>
      <c r="F350" s="196" t="s">
        <v>2268</v>
      </c>
      <c r="G350" s="33"/>
      <c r="H350" s="33"/>
      <c r="I350" s="197"/>
      <c r="J350" s="33"/>
      <c r="K350" s="33"/>
      <c r="L350" s="36"/>
      <c r="M350" s="198"/>
      <c r="N350" s="199"/>
      <c r="O350" s="68"/>
      <c r="P350" s="68"/>
      <c r="Q350" s="68"/>
      <c r="R350" s="68"/>
      <c r="S350" s="68"/>
      <c r="T350" s="69"/>
      <c r="U350" s="31"/>
      <c r="V350" s="31"/>
      <c r="W350" s="31"/>
      <c r="X350" s="31"/>
      <c r="Y350" s="31"/>
      <c r="Z350" s="31"/>
      <c r="AA350" s="31"/>
      <c r="AB350" s="31"/>
      <c r="AC350" s="31"/>
      <c r="AD350" s="31"/>
      <c r="AE350" s="31"/>
      <c r="AT350" s="14" t="s">
        <v>157</v>
      </c>
      <c r="AU350" s="14" t="s">
        <v>80</v>
      </c>
    </row>
    <row r="351" spans="1:65" s="2" customFormat="1" ht="24.2" customHeight="1">
      <c r="A351" s="31"/>
      <c r="B351" s="32"/>
      <c r="C351" s="181" t="s">
        <v>750</v>
      </c>
      <c r="D351" s="181" t="s">
        <v>150</v>
      </c>
      <c r="E351" s="182" t="s">
        <v>2269</v>
      </c>
      <c r="F351" s="183" t="s">
        <v>2270</v>
      </c>
      <c r="G351" s="184" t="s">
        <v>197</v>
      </c>
      <c r="H351" s="185">
        <v>40</v>
      </c>
      <c r="I351" s="186"/>
      <c r="J351" s="187">
        <f>ROUND(I351*H351,2)</f>
        <v>0</v>
      </c>
      <c r="K351" s="183" t="s">
        <v>154</v>
      </c>
      <c r="L351" s="188"/>
      <c r="M351" s="189" t="s">
        <v>1</v>
      </c>
      <c r="N351" s="190" t="s">
        <v>38</v>
      </c>
      <c r="O351" s="68"/>
      <c r="P351" s="191">
        <f>O351*H351</f>
        <v>0</v>
      </c>
      <c r="Q351" s="191">
        <v>0</v>
      </c>
      <c r="R351" s="191">
        <f>Q351*H351</f>
        <v>0</v>
      </c>
      <c r="S351" s="191">
        <v>0</v>
      </c>
      <c r="T351" s="192">
        <f>S351*H351</f>
        <v>0</v>
      </c>
      <c r="U351" s="31"/>
      <c r="V351" s="31"/>
      <c r="W351" s="31"/>
      <c r="X351" s="31"/>
      <c r="Y351" s="31"/>
      <c r="Z351" s="31"/>
      <c r="AA351" s="31"/>
      <c r="AB351" s="31"/>
      <c r="AC351" s="31"/>
      <c r="AD351" s="31"/>
      <c r="AE351" s="31"/>
      <c r="AR351" s="193" t="s">
        <v>2052</v>
      </c>
      <c r="AT351" s="193" t="s">
        <v>150</v>
      </c>
      <c r="AU351" s="193" t="s">
        <v>80</v>
      </c>
      <c r="AY351" s="14" t="s">
        <v>149</v>
      </c>
      <c r="BE351" s="194">
        <f>IF(N351="základní",J351,0)</f>
        <v>0</v>
      </c>
      <c r="BF351" s="194">
        <f>IF(N351="snížená",J351,0)</f>
        <v>0</v>
      </c>
      <c r="BG351" s="194">
        <f>IF(N351="zákl. přenesená",J351,0)</f>
        <v>0</v>
      </c>
      <c r="BH351" s="194">
        <f>IF(N351="sníž. přenesená",J351,0)</f>
        <v>0</v>
      </c>
      <c r="BI351" s="194">
        <f>IF(N351="nulová",J351,0)</f>
        <v>0</v>
      </c>
      <c r="BJ351" s="14" t="s">
        <v>80</v>
      </c>
      <c r="BK351" s="194">
        <f>ROUND(I351*H351,2)</f>
        <v>0</v>
      </c>
      <c r="BL351" s="14" t="s">
        <v>2052</v>
      </c>
      <c r="BM351" s="193" t="s">
        <v>1189</v>
      </c>
    </row>
    <row r="352" spans="1:65" s="2" customFormat="1" ht="19.5">
      <c r="A352" s="31"/>
      <c r="B352" s="32"/>
      <c r="C352" s="33"/>
      <c r="D352" s="195" t="s">
        <v>157</v>
      </c>
      <c r="E352" s="33"/>
      <c r="F352" s="196" t="s">
        <v>2270</v>
      </c>
      <c r="G352" s="33"/>
      <c r="H352" s="33"/>
      <c r="I352" s="197"/>
      <c r="J352" s="33"/>
      <c r="K352" s="33"/>
      <c r="L352" s="36"/>
      <c r="M352" s="198"/>
      <c r="N352" s="199"/>
      <c r="O352" s="68"/>
      <c r="P352" s="68"/>
      <c r="Q352" s="68"/>
      <c r="R352" s="68"/>
      <c r="S352" s="68"/>
      <c r="T352" s="69"/>
      <c r="U352" s="31"/>
      <c r="V352" s="31"/>
      <c r="W352" s="31"/>
      <c r="X352" s="31"/>
      <c r="Y352" s="31"/>
      <c r="Z352" s="31"/>
      <c r="AA352" s="31"/>
      <c r="AB352" s="31"/>
      <c r="AC352" s="31"/>
      <c r="AD352" s="31"/>
      <c r="AE352" s="31"/>
      <c r="AT352" s="14" t="s">
        <v>157</v>
      </c>
      <c r="AU352" s="14" t="s">
        <v>80</v>
      </c>
    </row>
    <row r="353" spans="1:65" s="2" customFormat="1" ht="24.2" customHeight="1">
      <c r="A353" s="31"/>
      <c r="B353" s="32"/>
      <c r="C353" s="200" t="s">
        <v>754</v>
      </c>
      <c r="D353" s="200" t="s">
        <v>185</v>
      </c>
      <c r="E353" s="201" t="s">
        <v>2271</v>
      </c>
      <c r="F353" s="202" t="s">
        <v>2272</v>
      </c>
      <c r="G353" s="203" t="s">
        <v>153</v>
      </c>
      <c r="H353" s="204">
        <v>30</v>
      </c>
      <c r="I353" s="205"/>
      <c r="J353" s="206">
        <f>ROUND(I353*H353,2)</f>
        <v>0</v>
      </c>
      <c r="K353" s="202" t="s">
        <v>154</v>
      </c>
      <c r="L353" s="36"/>
      <c r="M353" s="207" t="s">
        <v>1</v>
      </c>
      <c r="N353" s="208" t="s">
        <v>38</v>
      </c>
      <c r="O353" s="68"/>
      <c r="P353" s="191">
        <f>O353*H353</f>
        <v>0</v>
      </c>
      <c r="Q353" s="191">
        <v>0</v>
      </c>
      <c r="R353" s="191">
        <f>Q353*H353</f>
        <v>0</v>
      </c>
      <c r="S353" s="191">
        <v>0</v>
      </c>
      <c r="T353" s="192">
        <f>S353*H353</f>
        <v>0</v>
      </c>
      <c r="U353" s="31"/>
      <c r="V353" s="31"/>
      <c r="W353" s="31"/>
      <c r="X353" s="31"/>
      <c r="Y353" s="31"/>
      <c r="Z353" s="31"/>
      <c r="AA353" s="31"/>
      <c r="AB353" s="31"/>
      <c r="AC353" s="31"/>
      <c r="AD353" s="31"/>
      <c r="AE353" s="31"/>
      <c r="AR353" s="193" t="s">
        <v>2052</v>
      </c>
      <c r="AT353" s="193" t="s">
        <v>185</v>
      </c>
      <c r="AU353" s="193" t="s">
        <v>80</v>
      </c>
      <c r="AY353" s="14" t="s">
        <v>149</v>
      </c>
      <c r="BE353" s="194">
        <f>IF(N353="základní",J353,0)</f>
        <v>0</v>
      </c>
      <c r="BF353" s="194">
        <f>IF(N353="snížená",J353,0)</f>
        <v>0</v>
      </c>
      <c r="BG353" s="194">
        <f>IF(N353="zákl. přenesená",J353,0)</f>
        <v>0</v>
      </c>
      <c r="BH353" s="194">
        <f>IF(N353="sníž. přenesená",J353,0)</f>
        <v>0</v>
      </c>
      <c r="BI353" s="194">
        <f>IF(N353="nulová",J353,0)</f>
        <v>0</v>
      </c>
      <c r="BJ353" s="14" t="s">
        <v>80</v>
      </c>
      <c r="BK353" s="194">
        <f>ROUND(I353*H353,2)</f>
        <v>0</v>
      </c>
      <c r="BL353" s="14" t="s">
        <v>2052</v>
      </c>
      <c r="BM353" s="193" t="s">
        <v>1197</v>
      </c>
    </row>
    <row r="354" spans="1:65" s="2" customFormat="1" ht="11.25">
      <c r="A354" s="31"/>
      <c r="B354" s="32"/>
      <c r="C354" s="33"/>
      <c r="D354" s="195" t="s">
        <v>157</v>
      </c>
      <c r="E354" s="33"/>
      <c r="F354" s="196" t="s">
        <v>2272</v>
      </c>
      <c r="G354" s="33"/>
      <c r="H354" s="33"/>
      <c r="I354" s="197"/>
      <c r="J354" s="33"/>
      <c r="K354" s="33"/>
      <c r="L354" s="36"/>
      <c r="M354" s="198"/>
      <c r="N354" s="199"/>
      <c r="O354" s="68"/>
      <c r="P354" s="68"/>
      <c r="Q354" s="68"/>
      <c r="R354" s="68"/>
      <c r="S354" s="68"/>
      <c r="T354" s="69"/>
      <c r="U354" s="31"/>
      <c r="V354" s="31"/>
      <c r="W354" s="31"/>
      <c r="X354" s="31"/>
      <c r="Y354" s="31"/>
      <c r="Z354" s="31"/>
      <c r="AA354" s="31"/>
      <c r="AB354" s="31"/>
      <c r="AC354" s="31"/>
      <c r="AD354" s="31"/>
      <c r="AE354" s="31"/>
      <c r="AT354" s="14" t="s">
        <v>157</v>
      </c>
      <c r="AU354" s="14" t="s">
        <v>80</v>
      </c>
    </row>
    <row r="355" spans="1:65" s="2" customFormat="1" ht="24.2" customHeight="1">
      <c r="A355" s="31"/>
      <c r="B355" s="32"/>
      <c r="C355" s="200" t="s">
        <v>758</v>
      </c>
      <c r="D355" s="200" t="s">
        <v>185</v>
      </c>
      <c r="E355" s="201" t="s">
        <v>2273</v>
      </c>
      <c r="F355" s="202" t="s">
        <v>2274</v>
      </c>
      <c r="G355" s="203" t="s">
        <v>153</v>
      </c>
      <c r="H355" s="204">
        <v>20</v>
      </c>
      <c r="I355" s="205"/>
      <c r="J355" s="206">
        <f>ROUND(I355*H355,2)</f>
        <v>0</v>
      </c>
      <c r="K355" s="202" t="s">
        <v>154</v>
      </c>
      <c r="L355" s="36"/>
      <c r="M355" s="207" t="s">
        <v>1</v>
      </c>
      <c r="N355" s="208" t="s">
        <v>38</v>
      </c>
      <c r="O355" s="68"/>
      <c r="P355" s="191">
        <f>O355*H355</f>
        <v>0</v>
      </c>
      <c r="Q355" s="191">
        <v>0</v>
      </c>
      <c r="R355" s="191">
        <f>Q355*H355</f>
        <v>0</v>
      </c>
      <c r="S355" s="191">
        <v>0</v>
      </c>
      <c r="T355" s="192">
        <f>S355*H355</f>
        <v>0</v>
      </c>
      <c r="U355" s="31"/>
      <c r="V355" s="31"/>
      <c r="W355" s="31"/>
      <c r="X355" s="31"/>
      <c r="Y355" s="31"/>
      <c r="Z355" s="31"/>
      <c r="AA355" s="31"/>
      <c r="AB355" s="31"/>
      <c r="AC355" s="31"/>
      <c r="AD355" s="31"/>
      <c r="AE355" s="31"/>
      <c r="AR355" s="193" t="s">
        <v>2052</v>
      </c>
      <c r="AT355" s="193" t="s">
        <v>185</v>
      </c>
      <c r="AU355" s="193" t="s">
        <v>80</v>
      </c>
      <c r="AY355" s="14" t="s">
        <v>149</v>
      </c>
      <c r="BE355" s="194">
        <f>IF(N355="základní",J355,0)</f>
        <v>0</v>
      </c>
      <c r="BF355" s="194">
        <f>IF(N355="snížená",J355,0)</f>
        <v>0</v>
      </c>
      <c r="BG355" s="194">
        <f>IF(N355="zákl. přenesená",J355,0)</f>
        <v>0</v>
      </c>
      <c r="BH355" s="194">
        <f>IF(N355="sníž. přenesená",J355,0)</f>
        <v>0</v>
      </c>
      <c r="BI355" s="194">
        <f>IF(N355="nulová",J355,0)</f>
        <v>0</v>
      </c>
      <c r="BJ355" s="14" t="s">
        <v>80</v>
      </c>
      <c r="BK355" s="194">
        <f>ROUND(I355*H355,2)</f>
        <v>0</v>
      </c>
      <c r="BL355" s="14" t="s">
        <v>2052</v>
      </c>
      <c r="BM355" s="193" t="s">
        <v>1205</v>
      </c>
    </row>
    <row r="356" spans="1:65" s="2" customFormat="1" ht="11.25">
      <c r="A356" s="31"/>
      <c r="B356" s="32"/>
      <c r="C356" s="33"/>
      <c r="D356" s="195" t="s">
        <v>157</v>
      </c>
      <c r="E356" s="33"/>
      <c r="F356" s="196" t="s">
        <v>2274</v>
      </c>
      <c r="G356" s="33"/>
      <c r="H356" s="33"/>
      <c r="I356" s="197"/>
      <c r="J356" s="33"/>
      <c r="K356" s="33"/>
      <c r="L356" s="36"/>
      <c r="M356" s="198"/>
      <c r="N356" s="199"/>
      <c r="O356" s="68"/>
      <c r="P356" s="68"/>
      <c r="Q356" s="68"/>
      <c r="R356" s="68"/>
      <c r="S356" s="68"/>
      <c r="T356" s="69"/>
      <c r="U356" s="31"/>
      <c r="V356" s="31"/>
      <c r="W356" s="31"/>
      <c r="X356" s="31"/>
      <c r="Y356" s="31"/>
      <c r="Z356" s="31"/>
      <c r="AA356" s="31"/>
      <c r="AB356" s="31"/>
      <c r="AC356" s="31"/>
      <c r="AD356" s="31"/>
      <c r="AE356" s="31"/>
      <c r="AT356" s="14" t="s">
        <v>157</v>
      </c>
      <c r="AU356" s="14" t="s">
        <v>80</v>
      </c>
    </row>
    <row r="357" spans="1:65" s="2" customFormat="1" ht="37.9" customHeight="1">
      <c r="A357" s="31"/>
      <c r="B357" s="32"/>
      <c r="C357" s="200" t="s">
        <v>762</v>
      </c>
      <c r="D357" s="200" t="s">
        <v>185</v>
      </c>
      <c r="E357" s="201" t="s">
        <v>2275</v>
      </c>
      <c r="F357" s="202" t="s">
        <v>2276</v>
      </c>
      <c r="G357" s="203" t="s">
        <v>153</v>
      </c>
      <c r="H357" s="204">
        <v>20</v>
      </c>
      <c r="I357" s="205"/>
      <c r="J357" s="206">
        <f>ROUND(I357*H357,2)</f>
        <v>0</v>
      </c>
      <c r="K357" s="202" t="s">
        <v>154</v>
      </c>
      <c r="L357" s="36"/>
      <c r="M357" s="207" t="s">
        <v>1</v>
      </c>
      <c r="N357" s="208" t="s">
        <v>38</v>
      </c>
      <c r="O357" s="68"/>
      <c r="P357" s="191">
        <f>O357*H357</f>
        <v>0</v>
      </c>
      <c r="Q357" s="191">
        <v>0</v>
      </c>
      <c r="R357" s="191">
        <f>Q357*H357</f>
        <v>0</v>
      </c>
      <c r="S357" s="191">
        <v>0</v>
      </c>
      <c r="T357" s="192">
        <f>S357*H357</f>
        <v>0</v>
      </c>
      <c r="U357" s="31"/>
      <c r="V357" s="31"/>
      <c r="W357" s="31"/>
      <c r="X357" s="31"/>
      <c r="Y357" s="31"/>
      <c r="Z357" s="31"/>
      <c r="AA357" s="31"/>
      <c r="AB357" s="31"/>
      <c r="AC357" s="31"/>
      <c r="AD357" s="31"/>
      <c r="AE357" s="31"/>
      <c r="AR357" s="193" t="s">
        <v>2052</v>
      </c>
      <c r="AT357" s="193" t="s">
        <v>185</v>
      </c>
      <c r="AU357" s="193" t="s">
        <v>80</v>
      </c>
      <c r="AY357" s="14" t="s">
        <v>149</v>
      </c>
      <c r="BE357" s="194">
        <f>IF(N357="základní",J357,0)</f>
        <v>0</v>
      </c>
      <c r="BF357" s="194">
        <f>IF(N357="snížená",J357,0)</f>
        <v>0</v>
      </c>
      <c r="BG357" s="194">
        <f>IF(N357="zákl. přenesená",J357,0)</f>
        <v>0</v>
      </c>
      <c r="BH357" s="194">
        <f>IF(N357="sníž. přenesená",J357,0)</f>
        <v>0</v>
      </c>
      <c r="BI357" s="194">
        <f>IF(N357="nulová",J357,0)</f>
        <v>0</v>
      </c>
      <c r="BJ357" s="14" t="s">
        <v>80</v>
      </c>
      <c r="BK357" s="194">
        <f>ROUND(I357*H357,2)</f>
        <v>0</v>
      </c>
      <c r="BL357" s="14" t="s">
        <v>2052</v>
      </c>
      <c r="BM357" s="193" t="s">
        <v>1215</v>
      </c>
    </row>
    <row r="358" spans="1:65" s="2" customFormat="1" ht="19.5">
      <c r="A358" s="31"/>
      <c r="B358" s="32"/>
      <c r="C358" s="33"/>
      <c r="D358" s="195" t="s">
        <v>157</v>
      </c>
      <c r="E358" s="33"/>
      <c r="F358" s="196" t="s">
        <v>2276</v>
      </c>
      <c r="G358" s="33"/>
      <c r="H358" s="33"/>
      <c r="I358" s="197"/>
      <c r="J358" s="33"/>
      <c r="K358" s="33"/>
      <c r="L358" s="36"/>
      <c r="M358" s="198"/>
      <c r="N358" s="199"/>
      <c r="O358" s="68"/>
      <c r="P358" s="68"/>
      <c r="Q358" s="68"/>
      <c r="R358" s="68"/>
      <c r="S358" s="68"/>
      <c r="T358" s="69"/>
      <c r="U358" s="31"/>
      <c r="V358" s="31"/>
      <c r="W358" s="31"/>
      <c r="X358" s="31"/>
      <c r="Y358" s="31"/>
      <c r="Z358" s="31"/>
      <c r="AA358" s="31"/>
      <c r="AB358" s="31"/>
      <c r="AC358" s="31"/>
      <c r="AD358" s="31"/>
      <c r="AE358" s="31"/>
      <c r="AT358" s="14" t="s">
        <v>157</v>
      </c>
      <c r="AU358" s="14" t="s">
        <v>80</v>
      </c>
    </row>
    <row r="359" spans="1:65" s="2" customFormat="1" ht="24.2" customHeight="1">
      <c r="A359" s="31"/>
      <c r="B359" s="32"/>
      <c r="C359" s="181" t="s">
        <v>766</v>
      </c>
      <c r="D359" s="181" t="s">
        <v>150</v>
      </c>
      <c r="E359" s="182" t="s">
        <v>2277</v>
      </c>
      <c r="F359" s="183" t="s">
        <v>2278</v>
      </c>
      <c r="G359" s="184" t="s">
        <v>197</v>
      </c>
      <c r="H359" s="185">
        <v>15</v>
      </c>
      <c r="I359" s="186"/>
      <c r="J359" s="187">
        <f>ROUND(I359*H359,2)</f>
        <v>0</v>
      </c>
      <c r="K359" s="183" t="s">
        <v>154</v>
      </c>
      <c r="L359" s="188"/>
      <c r="M359" s="189" t="s">
        <v>1</v>
      </c>
      <c r="N359" s="190" t="s">
        <v>38</v>
      </c>
      <c r="O359" s="68"/>
      <c r="P359" s="191">
        <f>O359*H359</f>
        <v>0</v>
      </c>
      <c r="Q359" s="191">
        <v>0</v>
      </c>
      <c r="R359" s="191">
        <f>Q359*H359</f>
        <v>0</v>
      </c>
      <c r="S359" s="191">
        <v>0</v>
      </c>
      <c r="T359" s="192">
        <f>S359*H359</f>
        <v>0</v>
      </c>
      <c r="U359" s="31"/>
      <c r="V359" s="31"/>
      <c r="W359" s="31"/>
      <c r="X359" s="31"/>
      <c r="Y359" s="31"/>
      <c r="Z359" s="31"/>
      <c r="AA359" s="31"/>
      <c r="AB359" s="31"/>
      <c r="AC359" s="31"/>
      <c r="AD359" s="31"/>
      <c r="AE359" s="31"/>
      <c r="AR359" s="193" t="s">
        <v>2052</v>
      </c>
      <c r="AT359" s="193" t="s">
        <v>150</v>
      </c>
      <c r="AU359" s="193" t="s">
        <v>80</v>
      </c>
      <c r="AY359" s="14" t="s">
        <v>149</v>
      </c>
      <c r="BE359" s="194">
        <f>IF(N359="základní",J359,0)</f>
        <v>0</v>
      </c>
      <c r="BF359" s="194">
        <f>IF(N359="snížená",J359,0)</f>
        <v>0</v>
      </c>
      <c r="BG359" s="194">
        <f>IF(N359="zákl. přenesená",J359,0)</f>
        <v>0</v>
      </c>
      <c r="BH359" s="194">
        <f>IF(N359="sníž. přenesená",J359,0)</f>
        <v>0</v>
      </c>
      <c r="BI359" s="194">
        <f>IF(N359="nulová",J359,0)</f>
        <v>0</v>
      </c>
      <c r="BJ359" s="14" t="s">
        <v>80</v>
      </c>
      <c r="BK359" s="194">
        <f>ROUND(I359*H359,2)</f>
        <v>0</v>
      </c>
      <c r="BL359" s="14" t="s">
        <v>2052</v>
      </c>
      <c r="BM359" s="193" t="s">
        <v>1223</v>
      </c>
    </row>
    <row r="360" spans="1:65" s="2" customFormat="1" ht="19.5">
      <c r="A360" s="31"/>
      <c r="B360" s="32"/>
      <c r="C360" s="33"/>
      <c r="D360" s="195" t="s">
        <v>157</v>
      </c>
      <c r="E360" s="33"/>
      <c r="F360" s="196" t="s">
        <v>2278</v>
      </c>
      <c r="G360" s="33"/>
      <c r="H360" s="33"/>
      <c r="I360" s="197"/>
      <c r="J360" s="33"/>
      <c r="K360" s="33"/>
      <c r="L360" s="36"/>
      <c r="M360" s="198"/>
      <c r="N360" s="199"/>
      <c r="O360" s="68"/>
      <c r="P360" s="68"/>
      <c r="Q360" s="68"/>
      <c r="R360" s="68"/>
      <c r="S360" s="68"/>
      <c r="T360" s="69"/>
      <c r="U360" s="31"/>
      <c r="V360" s="31"/>
      <c r="W360" s="31"/>
      <c r="X360" s="31"/>
      <c r="Y360" s="31"/>
      <c r="Z360" s="31"/>
      <c r="AA360" s="31"/>
      <c r="AB360" s="31"/>
      <c r="AC360" s="31"/>
      <c r="AD360" s="31"/>
      <c r="AE360" s="31"/>
      <c r="AT360" s="14" t="s">
        <v>157</v>
      </c>
      <c r="AU360" s="14" t="s">
        <v>80</v>
      </c>
    </row>
    <row r="361" spans="1:65" s="2" customFormat="1" ht="24.2" customHeight="1">
      <c r="A361" s="31"/>
      <c r="B361" s="32"/>
      <c r="C361" s="200" t="s">
        <v>770</v>
      </c>
      <c r="D361" s="200" t="s">
        <v>185</v>
      </c>
      <c r="E361" s="201" t="s">
        <v>296</v>
      </c>
      <c r="F361" s="202" t="s">
        <v>297</v>
      </c>
      <c r="G361" s="203" t="s">
        <v>153</v>
      </c>
      <c r="H361" s="204">
        <v>960</v>
      </c>
      <c r="I361" s="205"/>
      <c r="J361" s="206">
        <f>ROUND(I361*H361,2)</f>
        <v>0</v>
      </c>
      <c r="K361" s="202" t="s">
        <v>154</v>
      </c>
      <c r="L361" s="36"/>
      <c r="M361" s="207" t="s">
        <v>1</v>
      </c>
      <c r="N361" s="208" t="s">
        <v>38</v>
      </c>
      <c r="O361" s="68"/>
      <c r="P361" s="191">
        <f>O361*H361</f>
        <v>0</v>
      </c>
      <c r="Q361" s="191">
        <v>0</v>
      </c>
      <c r="R361" s="191">
        <f>Q361*H361</f>
        <v>0</v>
      </c>
      <c r="S361" s="191">
        <v>0</v>
      </c>
      <c r="T361" s="192">
        <f>S361*H361</f>
        <v>0</v>
      </c>
      <c r="U361" s="31"/>
      <c r="V361" s="31"/>
      <c r="W361" s="31"/>
      <c r="X361" s="31"/>
      <c r="Y361" s="31"/>
      <c r="Z361" s="31"/>
      <c r="AA361" s="31"/>
      <c r="AB361" s="31"/>
      <c r="AC361" s="31"/>
      <c r="AD361" s="31"/>
      <c r="AE361" s="31"/>
      <c r="AR361" s="193" t="s">
        <v>2052</v>
      </c>
      <c r="AT361" s="193" t="s">
        <v>185</v>
      </c>
      <c r="AU361" s="193" t="s">
        <v>80</v>
      </c>
      <c r="AY361" s="14" t="s">
        <v>149</v>
      </c>
      <c r="BE361" s="194">
        <f>IF(N361="základní",J361,0)</f>
        <v>0</v>
      </c>
      <c r="BF361" s="194">
        <f>IF(N361="snížená",J361,0)</f>
        <v>0</v>
      </c>
      <c r="BG361" s="194">
        <f>IF(N361="zákl. přenesená",J361,0)</f>
        <v>0</v>
      </c>
      <c r="BH361" s="194">
        <f>IF(N361="sníž. přenesená",J361,0)</f>
        <v>0</v>
      </c>
      <c r="BI361" s="194">
        <f>IF(N361="nulová",J361,0)</f>
        <v>0</v>
      </c>
      <c r="BJ361" s="14" t="s">
        <v>80</v>
      </c>
      <c r="BK361" s="194">
        <f>ROUND(I361*H361,2)</f>
        <v>0</v>
      </c>
      <c r="BL361" s="14" t="s">
        <v>2052</v>
      </c>
      <c r="BM361" s="193" t="s">
        <v>1235</v>
      </c>
    </row>
    <row r="362" spans="1:65" s="2" customFormat="1" ht="19.5">
      <c r="A362" s="31"/>
      <c r="B362" s="32"/>
      <c r="C362" s="33"/>
      <c r="D362" s="195" t="s">
        <v>157</v>
      </c>
      <c r="E362" s="33"/>
      <c r="F362" s="196" t="s">
        <v>297</v>
      </c>
      <c r="G362" s="33"/>
      <c r="H362" s="33"/>
      <c r="I362" s="197"/>
      <c r="J362" s="33"/>
      <c r="K362" s="33"/>
      <c r="L362" s="36"/>
      <c r="M362" s="198"/>
      <c r="N362" s="199"/>
      <c r="O362" s="68"/>
      <c r="P362" s="68"/>
      <c r="Q362" s="68"/>
      <c r="R362" s="68"/>
      <c r="S362" s="68"/>
      <c r="T362" s="69"/>
      <c r="U362" s="31"/>
      <c r="V362" s="31"/>
      <c r="W362" s="31"/>
      <c r="X362" s="31"/>
      <c r="Y362" s="31"/>
      <c r="Z362" s="31"/>
      <c r="AA362" s="31"/>
      <c r="AB362" s="31"/>
      <c r="AC362" s="31"/>
      <c r="AD362" s="31"/>
      <c r="AE362" s="31"/>
      <c r="AT362" s="14" t="s">
        <v>157</v>
      </c>
      <c r="AU362" s="14" t="s">
        <v>80</v>
      </c>
    </row>
    <row r="363" spans="1:65" s="2" customFormat="1" ht="24.2" customHeight="1">
      <c r="A363" s="31"/>
      <c r="B363" s="32"/>
      <c r="C363" s="181" t="s">
        <v>778</v>
      </c>
      <c r="D363" s="181" t="s">
        <v>150</v>
      </c>
      <c r="E363" s="182" t="s">
        <v>2279</v>
      </c>
      <c r="F363" s="183" t="s">
        <v>2280</v>
      </c>
      <c r="G363" s="184" t="s">
        <v>153</v>
      </c>
      <c r="H363" s="185">
        <v>160</v>
      </c>
      <c r="I363" s="186"/>
      <c r="J363" s="187">
        <f>ROUND(I363*H363,2)</f>
        <v>0</v>
      </c>
      <c r="K363" s="183" t="s">
        <v>154</v>
      </c>
      <c r="L363" s="188"/>
      <c r="M363" s="189" t="s">
        <v>1</v>
      </c>
      <c r="N363" s="190" t="s">
        <v>38</v>
      </c>
      <c r="O363" s="68"/>
      <c r="P363" s="191">
        <f>O363*H363</f>
        <v>0</v>
      </c>
      <c r="Q363" s="191">
        <v>0</v>
      </c>
      <c r="R363" s="191">
        <f>Q363*H363</f>
        <v>0</v>
      </c>
      <c r="S363" s="191">
        <v>0</v>
      </c>
      <c r="T363" s="192">
        <f>S363*H363</f>
        <v>0</v>
      </c>
      <c r="U363" s="31"/>
      <c r="V363" s="31"/>
      <c r="W363" s="31"/>
      <c r="X363" s="31"/>
      <c r="Y363" s="31"/>
      <c r="Z363" s="31"/>
      <c r="AA363" s="31"/>
      <c r="AB363" s="31"/>
      <c r="AC363" s="31"/>
      <c r="AD363" s="31"/>
      <c r="AE363" s="31"/>
      <c r="AR363" s="193" t="s">
        <v>2052</v>
      </c>
      <c r="AT363" s="193" t="s">
        <v>150</v>
      </c>
      <c r="AU363" s="193" t="s">
        <v>80</v>
      </c>
      <c r="AY363" s="14" t="s">
        <v>149</v>
      </c>
      <c r="BE363" s="194">
        <f>IF(N363="základní",J363,0)</f>
        <v>0</v>
      </c>
      <c r="BF363" s="194">
        <f>IF(N363="snížená",J363,0)</f>
        <v>0</v>
      </c>
      <c r="BG363" s="194">
        <f>IF(N363="zákl. přenesená",J363,0)</f>
        <v>0</v>
      </c>
      <c r="BH363" s="194">
        <f>IF(N363="sníž. přenesená",J363,0)</f>
        <v>0</v>
      </c>
      <c r="BI363" s="194">
        <f>IF(N363="nulová",J363,0)</f>
        <v>0</v>
      </c>
      <c r="BJ363" s="14" t="s">
        <v>80</v>
      </c>
      <c r="BK363" s="194">
        <f>ROUND(I363*H363,2)</f>
        <v>0</v>
      </c>
      <c r="BL363" s="14" t="s">
        <v>2052</v>
      </c>
      <c r="BM363" s="193" t="s">
        <v>1245</v>
      </c>
    </row>
    <row r="364" spans="1:65" s="2" customFormat="1" ht="19.5">
      <c r="A364" s="31"/>
      <c r="B364" s="32"/>
      <c r="C364" s="33"/>
      <c r="D364" s="195" t="s">
        <v>157</v>
      </c>
      <c r="E364" s="33"/>
      <c r="F364" s="196" t="s">
        <v>2280</v>
      </c>
      <c r="G364" s="33"/>
      <c r="H364" s="33"/>
      <c r="I364" s="197"/>
      <c r="J364" s="33"/>
      <c r="K364" s="33"/>
      <c r="L364" s="36"/>
      <c r="M364" s="198"/>
      <c r="N364" s="199"/>
      <c r="O364" s="68"/>
      <c r="P364" s="68"/>
      <c r="Q364" s="68"/>
      <c r="R364" s="68"/>
      <c r="S364" s="68"/>
      <c r="T364" s="69"/>
      <c r="U364" s="31"/>
      <c r="V364" s="31"/>
      <c r="W364" s="31"/>
      <c r="X364" s="31"/>
      <c r="Y364" s="31"/>
      <c r="Z364" s="31"/>
      <c r="AA364" s="31"/>
      <c r="AB364" s="31"/>
      <c r="AC364" s="31"/>
      <c r="AD364" s="31"/>
      <c r="AE364" s="31"/>
      <c r="AT364" s="14" t="s">
        <v>157</v>
      </c>
      <c r="AU364" s="14" t="s">
        <v>80</v>
      </c>
    </row>
    <row r="365" spans="1:65" s="2" customFormat="1" ht="24.2" customHeight="1">
      <c r="A365" s="31"/>
      <c r="B365" s="32"/>
      <c r="C365" s="181" t="s">
        <v>782</v>
      </c>
      <c r="D365" s="181" t="s">
        <v>150</v>
      </c>
      <c r="E365" s="182" t="s">
        <v>2281</v>
      </c>
      <c r="F365" s="183" t="s">
        <v>2282</v>
      </c>
      <c r="G365" s="184" t="s">
        <v>153</v>
      </c>
      <c r="H365" s="185">
        <v>100</v>
      </c>
      <c r="I365" s="186"/>
      <c r="J365" s="187">
        <f>ROUND(I365*H365,2)</f>
        <v>0</v>
      </c>
      <c r="K365" s="183" t="s">
        <v>154</v>
      </c>
      <c r="L365" s="188"/>
      <c r="M365" s="189" t="s">
        <v>1</v>
      </c>
      <c r="N365" s="190" t="s">
        <v>38</v>
      </c>
      <c r="O365" s="68"/>
      <c r="P365" s="191">
        <f>O365*H365</f>
        <v>0</v>
      </c>
      <c r="Q365" s="191">
        <v>0</v>
      </c>
      <c r="R365" s="191">
        <f>Q365*H365</f>
        <v>0</v>
      </c>
      <c r="S365" s="191">
        <v>0</v>
      </c>
      <c r="T365" s="192">
        <f>S365*H365</f>
        <v>0</v>
      </c>
      <c r="U365" s="31"/>
      <c r="V365" s="31"/>
      <c r="W365" s="31"/>
      <c r="X365" s="31"/>
      <c r="Y365" s="31"/>
      <c r="Z365" s="31"/>
      <c r="AA365" s="31"/>
      <c r="AB365" s="31"/>
      <c r="AC365" s="31"/>
      <c r="AD365" s="31"/>
      <c r="AE365" s="31"/>
      <c r="AR365" s="193" t="s">
        <v>2052</v>
      </c>
      <c r="AT365" s="193" t="s">
        <v>150</v>
      </c>
      <c r="AU365" s="193" t="s">
        <v>80</v>
      </c>
      <c r="AY365" s="14" t="s">
        <v>149</v>
      </c>
      <c r="BE365" s="194">
        <f>IF(N365="základní",J365,0)</f>
        <v>0</v>
      </c>
      <c r="BF365" s="194">
        <f>IF(N365="snížená",J365,0)</f>
        <v>0</v>
      </c>
      <c r="BG365" s="194">
        <f>IF(N365="zákl. přenesená",J365,0)</f>
        <v>0</v>
      </c>
      <c r="BH365" s="194">
        <f>IF(N365="sníž. přenesená",J365,0)</f>
        <v>0</v>
      </c>
      <c r="BI365" s="194">
        <f>IF(N365="nulová",J365,0)</f>
        <v>0</v>
      </c>
      <c r="BJ365" s="14" t="s">
        <v>80</v>
      </c>
      <c r="BK365" s="194">
        <f>ROUND(I365*H365,2)</f>
        <v>0</v>
      </c>
      <c r="BL365" s="14" t="s">
        <v>2052</v>
      </c>
      <c r="BM365" s="193" t="s">
        <v>1254</v>
      </c>
    </row>
    <row r="366" spans="1:65" s="2" customFormat="1" ht="19.5">
      <c r="A366" s="31"/>
      <c r="B366" s="32"/>
      <c r="C366" s="33"/>
      <c r="D366" s="195" t="s">
        <v>157</v>
      </c>
      <c r="E366" s="33"/>
      <c r="F366" s="196" t="s">
        <v>2282</v>
      </c>
      <c r="G366" s="33"/>
      <c r="H366" s="33"/>
      <c r="I366" s="197"/>
      <c r="J366" s="33"/>
      <c r="K366" s="33"/>
      <c r="L366" s="36"/>
      <c r="M366" s="198"/>
      <c r="N366" s="199"/>
      <c r="O366" s="68"/>
      <c r="P366" s="68"/>
      <c r="Q366" s="68"/>
      <c r="R366" s="68"/>
      <c r="S366" s="68"/>
      <c r="T366" s="69"/>
      <c r="U366" s="31"/>
      <c r="V366" s="31"/>
      <c r="W366" s="31"/>
      <c r="X366" s="31"/>
      <c r="Y366" s="31"/>
      <c r="Z366" s="31"/>
      <c r="AA366" s="31"/>
      <c r="AB366" s="31"/>
      <c r="AC366" s="31"/>
      <c r="AD366" s="31"/>
      <c r="AE366" s="31"/>
      <c r="AT366" s="14" t="s">
        <v>157</v>
      </c>
      <c r="AU366" s="14" t="s">
        <v>80</v>
      </c>
    </row>
    <row r="367" spans="1:65" s="2" customFormat="1" ht="24.2" customHeight="1">
      <c r="A367" s="31"/>
      <c r="B367" s="32"/>
      <c r="C367" s="181" t="s">
        <v>786</v>
      </c>
      <c r="D367" s="181" t="s">
        <v>150</v>
      </c>
      <c r="E367" s="182" t="s">
        <v>2283</v>
      </c>
      <c r="F367" s="183" t="s">
        <v>2284</v>
      </c>
      <c r="G367" s="184" t="s">
        <v>153</v>
      </c>
      <c r="H367" s="185">
        <v>100</v>
      </c>
      <c r="I367" s="186"/>
      <c r="J367" s="187">
        <f>ROUND(I367*H367,2)</f>
        <v>0</v>
      </c>
      <c r="K367" s="183" t="s">
        <v>154</v>
      </c>
      <c r="L367" s="188"/>
      <c r="M367" s="189" t="s">
        <v>1</v>
      </c>
      <c r="N367" s="190" t="s">
        <v>38</v>
      </c>
      <c r="O367" s="68"/>
      <c r="P367" s="191">
        <f>O367*H367</f>
        <v>0</v>
      </c>
      <c r="Q367" s="191">
        <v>0</v>
      </c>
      <c r="R367" s="191">
        <f>Q367*H367</f>
        <v>0</v>
      </c>
      <c r="S367" s="191">
        <v>0</v>
      </c>
      <c r="T367" s="192">
        <f>S367*H367</f>
        <v>0</v>
      </c>
      <c r="U367" s="31"/>
      <c r="V367" s="31"/>
      <c r="W367" s="31"/>
      <c r="X367" s="31"/>
      <c r="Y367" s="31"/>
      <c r="Z367" s="31"/>
      <c r="AA367" s="31"/>
      <c r="AB367" s="31"/>
      <c r="AC367" s="31"/>
      <c r="AD367" s="31"/>
      <c r="AE367" s="31"/>
      <c r="AR367" s="193" t="s">
        <v>2052</v>
      </c>
      <c r="AT367" s="193" t="s">
        <v>150</v>
      </c>
      <c r="AU367" s="193" t="s">
        <v>80</v>
      </c>
      <c r="AY367" s="14" t="s">
        <v>149</v>
      </c>
      <c r="BE367" s="194">
        <f>IF(N367="základní",J367,0)</f>
        <v>0</v>
      </c>
      <c r="BF367" s="194">
        <f>IF(N367="snížená",J367,0)</f>
        <v>0</v>
      </c>
      <c r="BG367" s="194">
        <f>IF(N367="zákl. přenesená",J367,0)</f>
        <v>0</v>
      </c>
      <c r="BH367" s="194">
        <f>IF(N367="sníž. přenesená",J367,0)</f>
        <v>0</v>
      </c>
      <c r="BI367" s="194">
        <f>IF(N367="nulová",J367,0)</f>
        <v>0</v>
      </c>
      <c r="BJ367" s="14" t="s">
        <v>80</v>
      </c>
      <c r="BK367" s="194">
        <f>ROUND(I367*H367,2)</f>
        <v>0</v>
      </c>
      <c r="BL367" s="14" t="s">
        <v>2052</v>
      </c>
      <c r="BM367" s="193" t="s">
        <v>1263</v>
      </c>
    </row>
    <row r="368" spans="1:65" s="2" customFormat="1" ht="19.5">
      <c r="A368" s="31"/>
      <c r="B368" s="32"/>
      <c r="C368" s="33"/>
      <c r="D368" s="195" t="s">
        <v>157</v>
      </c>
      <c r="E368" s="33"/>
      <c r="F368" s="196" t="s">
        <v>2284</v>
      </c>
      <c r="G368" s="33"/>
      <c r="H368" s="33"/>
      <c r="I368" s="197"/>
      <c r="J368" s="33"/>
      <c r="K368" s="33"/>
      <c r="L368" s="36"/>
      <c r="M368" s="198"/>
      <c r="N368" s="199"/>
      <c r="O368" s="68"/>
      <c r="P368" s="68"/>
      <c r="Q368" s="68"/>
      <c r="R368" s="68"/>
      <c r="S368" s="68"/>
      <c r="T368" s="69"/>
      <c r="U368" s="31"/>
      <c r="V368" s="31"/>
      <c r="W368" s="31"/>
      <c r="X368" s="31"/>
      <c r="Y368" s="31"/>
      <c r="Z368" s="31"/>
      <c r="AA368" s="31"/>
      <c r="AB368" s="31"/>
      <c r="AC368" s="31"/>
      <c r="AD368" s="31"/>
      <c r="AE368" s="31"/>
      <c r="AT368" s="14" t="s">
        <v>157</v>
      </c>
      <c r="AU368" s="14" t="s">
        <v>80</v>
      </c>
    </row>
    <row r="369" spans="1:65" s="2" customFormat="1" ht="24.2" customHeight="1">
      <c r="A369" s="31"/>
      <c r="B369" s="32"/>
      <c r="C369" s="181" t="s">
        <v>790</v>
      </c>
      <c r="D369" s="181" t="s">
        <v>150</v>
      </c>
      <c r="E369" s="182" t="s">
        <v>2285</v>
      </c>
      <c r="F369" s="183" t="s">
        <v>2286</v>
      </c>
      <c r="G369" s="184" t="s">
        <v>153</v>
      </c>
      <c r="H369" s="185">
        <v>150</v>
      </c>
      <c r="I369" s="186"/>
      <c r="J369" s="187">
        <f>ROUND(I369*H369,2)</f>
        <v>0</v>
      </c>
      <c r="K369" s="183" t="s">
        <v>154</v>
      </c>
      <c r="L369" s="188"/>
      <c r="M369" s="189" t="s">
        <v>1</v>
      </c>
      <c r="N369" s="190" t="s">
        <v>38</v>
      </c>
      <c r="O369" s="68"/>
      <c r="P369" s="191">
        <f>O369*H369</f>
        <v>0</v>
      </c>
      <c r="Q369" s="191">
        <v>0</v>
      </c>
      <c r="R369" s="191">
        <f>Q369*H369</f>
        <v>0</v>
      </c>
      <c r="S369" s="191">
        <v>0</v>
      </c>
      <c r="T369" s="192">
        <f>S369*H369</f>
        <v>0</v>
      </c>
      <c r="U369" s="31"/>
      <c r="V369" s="31"/>
      <c r="W369" s="31"/>
      <c r="X369" s="31"/>
      <c r="Y369" s="31"/>
      <c r="Z369" s="31"/>
      <c r="AA369" s="31"/>
      <c r="AB369" s="31"/>
      <c r="AC369" s="31"/>
      <c r="AD369" s="31"/>
      <c r="AE369" s="31"/>
      <c r="AR369" s="193" t="s">
        <v>2052</v>
      </c>
      <c r="AT369" s="193" t="s">
        <v>150</v>
      </c>
      <c r="AU369" s="193" t="s">
        <v>80</v>
      </c>
      <c r="AY369" s="14" t="s">
        <v>149</v>
      </c>
      <c r="BE369" s="194">
        <f>IF(N369="základní",J369,0)</f>
        <v>0</v>
      </c>
      <c r="BF369" s="194">
        <f>IF(N369="snížená",J369,0)</f>
        <v>0</v>
      </c>
      <c r="BG369" s="194">
        <f>IF(N369="zákl. přenesená",J369,0)</f>
        <v>0</v>
      </c>
      <c r="BH369" s="194">
        <f>IF(N369="sníž. přenesená",J369,0)</f>
        <v>0</v>
      </c>
      <c r="BI369" s="194">
        <f>IF(N369="nulová",J369,0)</f>
        <v>0</v>
      </c>
      <c r="BJ369" s="14" t="s">
        <v>80</v>
      </c>
      <c r="BK369" s="194">
        <f>ROUND(I369*H369,2)</f>
        <v>0</v>
      </c>
      <c r="BL369" s="14" t="s">
        <v>2052</v>
      </c>
      <c r="BM369" s="193" t="s">
        <v>1273</v>
      </c>
    </row>
    <row r="370" spans="1:65" s="2" customFormat="1" ht="19.5">
      <c r="A370" s="31"/>
      <c r="B370" s="32"/>
      <c r="C370" s="33"/>
      <c r="D370" s="195" t="s">
        <v>157</v>
      </c>
      <c r="E370" s="33"/>
      <c r="F370" s="196" t="s">
        <v>2286</v>
      </c>
      <c r="G370" s="33"/>
      <c r="H370" s="33"/>
      <c r="I370" s="197"/>
      <c r="J370" s="33"/>
      <c r="K370" s="33"/>
      <c r="L370" s="36"/>
      <c r="M370" s="198"/>
      <c r="N370" s="199"/>
      <c r="O370" s="68"/>
      <c r="P370" s="68"/>
      <c r="Q370" s="68"/>
      <c r="R370" s="68"/>
      <c r="S370" s="68"/>
      <c r="T370" s="69"/>
      <c r="U370" s="31"/>
      <c r="V370" s="31"/>
      <c r="W370" s="31"/>
      <c r="X370" s="31"/>
      <c r="Y370" s="31"/>
      <c r="Z370" s="31"/>
      <c r="AA370" s="31"/>
      <c r="AB370" s="31"/>
      <c r="AC370" s="31"/>
      <c r="AD370" s="31"/>
      <c r="AE370" s="31"/>
      <c r="AT370" s="14" t="s">
        <v>157</v>
      </c>
      <c r="AU370" s="14" t="s">
        <v>80</v>
      </c>
    </row>
    <row r="371" spans="1:65" s="2" customFormat="1" ht="24.2" customHeight="1">
      <c r="A371" s="31"/>
      <c r="B371" s="32"/>
      <c r="C371" s="181" t="s">
        <v>794</v>
      </c>
      <c r="D371" s="181" t="s">
        <v>150</v>
      </c>
      <c r="E371" s="182" t="s">
        <v>249</v>
      </c>
      <c r="F371" s="183" t="s">
        <v>250</v>
      </c>
      <c r="G371" s="184" t="s">
        <v>153</v>
      </c>
      <c r="H371" s="185">
        <v>400</v>
      </c>
      <c r="I371" s="186"/>
      <c r="J371" s="187">
        <f>ROUND(I371*H371,2)</f>
        <v>0</v>
      </c>
      <c r="K371" s="183" t="s">
        <v>154</v>
      </c>
      <c r="L371" s="188"/>
      <c r="M371" s="189" t="s">
        <v>1</v>
      </c>
      <c r="N371" s="190" t="s">
        <v>38</v>
      </c>
      <c r="O371" s="68"/>
      <c r="P371" s="191">
        <f>O371*H371</f>
        <v>0</v>
      </c>
      <c r="Q371" s="191">
        <v>0</v>
      </c>
      <c r="R371" s="191">
        <f>Q371*H371</f>
        <v>0</v>
      </c>
      <c r="S371" s="191">
        <v>0</v>
      </c>
      <c r="T371" s="192">
        <f>S371*H371</f>
        <v>0</v>
      </c>
      <c r="U371" s="31"/>
      <c r="V371" s="31"/>
      <c r="W371" s="31"/>
      <c r="X371" s="31"/>
      <c r="Y371" s="31"/>
      <c r="Z371" s="31"/>
      <c r="AA371" s="31"/>
      <c r="AB371" s="31"/>
      <c r="AC371" s="31"/>
      <c r="AD371" s="31"/>
      <c r="AE371" s="31"/>
      <c r="AR371" s="193" t="s">
        <v>2052</v>
      </c>
      <c r="AT371" s="193" t="s">
        <v>150</v>
      </c>
      <c r="AU371" s="193" t="s">
        <v>80</v>
      </c>
      <c r="AY371" s="14" t="s">
        <v>149</v>
      </c>
      <c r="BE371" s="194">
        <f>IF(N371="základní",J371,0)</f>
        <v>0</v>
      </c>
      <c r="BF371" s="194">
        <f>IF(N371="snížená",J371,0)</f>
        <v>0</v>
      </c>
      <c r="BG371" s="194">
        <f>IF(N371="zákl. přenesená",J371,0)</f>
        <v>0</v>
      </c>
      <c r="BH371" s="194">
        <f>IF(N371="sníž. přenesená",J371,0)</f>
        <v>0</v>
      </c>
      <c r="BI371" s="194">
        <f>IF(N371="nulová",J371,0)</f>
        <v>0</v>
      </c>
      <c r="BJ371" s="14" t="s">
        <v>80</v>
      </c>
      <c r="BK371" s="194">
        <f>ROUND(I371*H371,2)</f>
        <v>0</v>
      </c>
      <c r="BL371" s="14" t="s">
        <v>2052</v>
      </c>
      <c r="BM371" s="193" t="s">
        <v>1283</v>
      </c>
    </row>
    <row r="372" spans="1:65" s="2" customFormat="1" ht="19.5">
      <c r="A372" s="31"/>
      <c r="B372" s="32"/>
      <c r="C372" s="33"/>
      <c r="D372" s="195" t="s">
        <v>157</v>
      </c>
      <c r="E372" s="33"/>
      <c r="F372" s="196" t="s">
        <v>250</v>
      </c>
      <c r="G372" s="33"/>
      <c r="H372" s="33"/>
      <c r="I372" s="197"/>
      <c r="J372" s="33"/>
      <c r="K372" s="33"/>
      <c r="L372" s="36"/>
      <c r="M372" s="198"/>
      <c r="N372" s="199"/>
      <c r="O372" s="68"/>
      <c r="P372" s="68"/>
      <c r="Q372" s="68"/>
      <c r="R372" s="68"/>
      <c r="S372" s="68"/>
      <c r="T372" s="69"/>
      <c r="U372" s="31"/>
      <c r="V372" s="31"/>
      <c r="W372" s="31"/>
      <c r="X372" s="31"/>
      <c r="Y372" s="31"/>
      <c r="Z372" s="31"/>
      <c r="AA372" s="31"/>
      <c r="AB372" s="31"/>
      <c r="AC372" s="31"/>
      <c r="AD372" s="31"/>
      <c r="AE372" s="31"/>
      <c r="AT372" s="14" t="s">
        <v>157</v>
      </c>
      <c r="AU372" s="14" t="s">
        <v>80</v>
      </c>
    </row>
    <row r="373" spans="1:65" s="2" customFormat="1" ht="24.2" customHeight="1">
      <c r="A373" s="31"/>
      <c r="B373" s="32"/>
      <c r="C373" s="181" t="s">
        <v>799</v>
      </c>
      <c r="D373" s="181" t="s">
        <v>150</v>
      </c>
      <c r="E373" s="182" t="s">
        <v>2287</v>
      </c>
      <c r="F373" s="183" t="s">
        <v>2288</v>
      </c>
      <c r="G373" s="184" t="s">
        <v>153</v>
      </c>
      <c r="H373" s="185">
        <v>50</v>
      </c>
      <c r="I373" s="186"/>
      <c r="J373" s="187">
        <f>ROUND(I373*H373,2)</f>
        <v>0</v>
      </c>
      <c r="K373" s="183" t="s">
        <v>154</v>
      </c>
      <c r="L373" s="188"/>
      <c r="M373" s="189" t="s">
        <v>1</v>
      </c>
      <c r="N373" s="190" t="s">
        <v>38</v>
      </c>
      <c r="O373" s="68"/>
      <c r="P373" s="191">
        <f>O373*H373</f>
        <v>0</v>
      </c>
      <c r="Q373" s="191">
        <v>0</v>
      </c>
      <c r="R373" s="191">
        <f>Q373*H373</f>
        <v>0</v>
      </c>
      <c r="S373" s="191">
        <v>0</v>
      </c>
      <c r="T373" s="192">
        <f>S373*H373</f>
        <v>0</v>
      </c>
      <c r="U373" s="31"/>
      <c r="V373" s="31"/>
      <c r="W373" s="31"/>
      <c r="X373" s="31"/>
      <c r="Y373" s="31"/>
      <c r="Z373" s="31"/>
      <c r="AA373" s="31"/>
      <c r="AB373" s="31"/>
      <c r="AC373" s="31"/>
      <c r="AD373" s="31"/>
      <c r="AE373" s="31"/>
      <c r="AR373" s="193" t="s">
        <v>2052</v>
      </c>
      <c r="AT373" s="193" t="s">
        <v>150</v>
      </c>
      <c r="AU373" s="193" t="s">
        <v>80</v>
      </c>
      <c r="AY373" s="14" t="s">
        <v>149</v>
      </c>
      <c r="BE373" s="194">
        <f>IF(N373="základní",J373,0)</f>
        <v>0</v>
      </c>
      <c r="BF373" s="194">
        <f>IF(N373="snížená",J373,0)</f>
        <v>0</v>
      </c>
      <c r="BG373" s="194">
        <f>IF(N373="zákl. přenesená",J373,0)</f>
        <v>0</v>
      </c>
      <c r="BH373" s="194">
        <f>IF(N373="sníž. přenesená",J373,0)</f>
        <v>0</v>
      </c>
      <c r="BI373" s="194">
        <f>IF(N373="nulová",J373,0)</f>
        <v>0</v>
      </c>
      <c r="BJ373" s="14" t="s">
        <v>80</v>
      </c>
      <c r="BK373" s="194">
        <f>ROUND(I373*H373,2)</f>
        <v>0</v>
      </c>
      <c r="BL373" s="14" t="s">
        <v>2052</v>
      </c>
      <c r="BM373" s="193" t="s">
        <v>1293</v>
      </c>
    </row>
    <row r="374" spans="1:65" s="2" customFormat="1" ht="19.5">
      <c r="A374" s="31"/>
      <c r="B374" s="32"/>
      <c r="C374" s="33"/>
      <c r="D374" s="195" t="s">
        <v>157</v>
      </c>
      <c r="E374" s="33"/>
      <c r="F374" s="196" t="s">
        <v>2288</v>
      </c>
      <c r="G374" s="33"/>
      <c r="H374" s="33"/>
      <c r="I374" s="197"/>
      <c r="J374" s="33"/>
      <c r="K374" s="33"/>
      <c r="L374" s="36"/>
      <c r="M374" s="198"/>
      <c r="N374" s="199"/>
      <c r="O374" s="68"/>
      <c r="P374" s="68"/>
      <c r="Q374" s="68"/>
      <c r="R374" s="68"/>
      <c r="S374" s="68"/>
      <c r="T374" s="69"/>
      <c r="U374" s="31"/>
      <c r="V374" s="31"/>
      <c r="W374" s="31"/>
      <c r="X374" s="31"/>
      <c r="Y374" s="31"/>
      <c r="Z374" s="31"/>
      <c r="AA374" s="31"/>
      <c r="AB374" s="31"/>
      <c r="AC374" s="31"/>
      <c r="AD374" s="31"/>
      <c r="AE374" s="31"/>
      <c r="AT374" s="14" t="s">
        <v>157</v>
      </c>
      <c r="AU374" s="14" t="s">
        <v>80</v>
      </c>
    </row>
    <row r="375" spans="1:65" s="2" customFormat="1" ht="24.2" customHeight="1">
      <c r="A375" s="31"/>
      <c r="B375" s="32"/>
      <c r="C375" s="200" t="s">
        <v>803</v>
      </c>
      <c r="D375" s="200" t="s">
        <v>185</v>
      </c>
      <c r="E375" s="201" t="s">
        <v>2289</v>
      </c>
      <c r="F375" s="202" t="s">
        <v>2290</v>
      </c>
      <c r="G375" s="203" t="s">
        <v>153</v>
      </c>
      <c r="H375" s="204">
        <v>100</v>
      </c>
      <c r="I375" s="205"/>
      <c r="J375" s="206">
        <f>ROUND(I375*H375,2)</f>
        <v>0</v>
      </c>
      <c r="K375" s="202" t="s">
        <v>154</v>
      </c>
      <c r="L375" s="36"/>
      <c r="M375" s="207" t="s">
        <v>1</v>
      </c>
      <c r="N375" s="208" t="s">
        <v>38</v>
      </c>
      <c r="O375" s="68"/>
      <c r="P375" s="191">
        <f>O375*H375</f>
        <v>0</v>
      </c>
      <c r="Q375" s="191">
        <v>0</v>
      </c>
      <c r="R375" s="191">
        <f>Q375*H375</f>
        <v>0</v>
      </c>
      <c r="S375" s="191">
        <v>0</v>
      </c>
      <c r="T375" s="192">
        <f>S375*H375</f>
        <v>0</v>
      </c>
      <c r="U375" s="31"/>
      <c r="V375" s="31"/>
      <c r="W375" s="31"/>
      <c r="X375" s="31"/>
      <c r="Y375" s="31"/>
      <c r="Z375" s="31"/>
      <c r="AA375" s="31"/>
      <c r="AB375" s="31"/>
      <c r="AC375" s="31"/>
      <c r="AD375" s="31"/>
      <c r="AE375" s="31"/>
      <c r="AR375" s="193" t="s">
        <v>2052</v>
      </c>
      <c r="AT375" s="193" t="s">
        <v>185</v>
      </c>
      <c r="AU375" s="193" t="s">
        <v>80</v>
      </c>
      <c r="AY375" s="14" t="s">
        <v>149</v>
      </c>
      <c r="BE375" s="194">
        <f>IF(N375="základní",J375,0)</f>
        <v>0</v>
      </c>
      <c r="BF375" s="194">
        <f>IF(N375="snížená",J375,0)</f>
        <v>0</v>
      </c>
      <c r="BG375" s="194">
        <f>IF(N375="zákl. přenesená",J375,0)</f>
        <v>0</v>
      </c>
      <c r="BH375" s="194">
        <f>IF(N375="sníž. přenesená",J375,0)</f>
        <v>0</v>
      </c>
      <c r="BI375" s="194">
        <f>IF(N375="nulová",J375,0)</f>
        <v>0</v>
      </c>
      <c r="BJ375" s="14" t="s">
        <v>80</v>
      </c>
      <c r="BK375" s="194">
        <f>ROUND(I375*H375,2)</f>
        <v>0</v>
      </c>
      <c r="BL375" s="14" t="s">
        <v>2052</v>
      </c>
      <c r="BM375" s="193" t="s">
        <v>1303</v>
      </c>
    </row>
    <row r="376" spans="1:65" s="2" customFormat="1" ht="19.5">
      <c r="A376" s="31"/>
      <c r="B376" s="32"/>
      <c r="C376" s="33"/>
      <c r="D376" s="195" t="s">
        <v>157</v>
      </c>
      <c r="E376" s="33"/>
      <c r="F376" s="196" t="s">
        <v>2290</v>
      </c>
      <c r="G376" s="33"/>
      <c r="H376" s="33"/>
      <c r="I376" s="197"/>
      <c r="J376" s="33"/>
      <c r="K376" s="33"/>
      <c r="L376" s="36"/>
      <c r="M376" s="198"/>
      <c r="N376" s="199"/>
      <c r="O376" s="68"/>
      <c r="P376" s="68"/>
      <c r="Q376" s="68"/>
      <c r="R376" s="68"/>
      <c r="S376" s="68"/>
      <c r="T376" s="69"/>
      <c r="U376" s="31"/>
      <c r="V376" s="31"/>
      <c r="W376" s="31"/>
      <c r="X376" s="31"/>
      <c r="Y376" s="31"/>
      <c r="Z376" s="31"/>
      <c r="AA376" s="31"/>
      <c r="AB376" s="31"/>
      <c r="AC376" s="31"/>
      <c r="AD376" s="31"/>
      <c r="AE376" s="31"/>
      <c r="AT376" s="14" t="s">
        <v>157</v>
      </c>
      <c r="AU376" s="14" t="s">
        <v>80</v>
      </c>
    </row>
    <row r="377" spans="1:65" s="2" customFormat="1" ht="24.2" customHeight="1">
      <c r="A377" s="31"/>
      <c r="B377" s="32"/>
      <c r="C377" s="181" t="s">
        <v>807</v>
      </c>
      <c r="D377" s="181" t="s">
        <v>150</v>
      </c>
      <c r="E377" s="182" t="s">
        <v>2291</v>
      </c>
      <c r="F377" s="183" t="s">
        <v>2292</v>
      </c>
      <c r="G377" s="184" t="s">
        <v>1089</v>
      </c>
      <c r="H377" s="185">
        <v>100</v>
      </c>
      <c r="I377" s="186"/>
      <c r="J377" s="187">
        <f>ROUND(I377*H377,2)</f>
        <v>0</v>
      </c>
      <c r="K377" s="183" t="s">
        <v>154</v>
      </c>
      <c r="L377" s="188"/>
      <c r="M377" s="189" t="s">
        <v>1</v>
      </c>
      <c r="N377" s="190" t="s">
        <v>38</v>
      </c>
      <c r="O377" s="68"/>
      <c r="P377" s="191">
        <f>O377*H377</f>
        <v>0</v>
      </c>
      <c r="Q377" s="191">
        <v>0</v>
      </c>
      <c r="R377" s="191">
        <f>Q377*H377</f>
        <v>0</v>
      </c>
      <c r="S377" s="191">
        <v>0</v>
      </c>
      <c r="T377" s="192">
        <f>S377*H377</f>
        <v>0</v>
      </c>
      <c r="U377" s="31"/>
      <c r="V377" s="31"/>
      <c r="W377" s="31"/>
      <c r="X377" s="31"/>
      <c r="Y377" s="31"/>
      <c r="Z377" s="31"/>
      <c r="AA377" s="31"/>
      <c r="AB377" s="31"/>
      <c r="AC377" s="31"/>
      <c r="AD377" s="31"/>
      <c r="AE377" s="31"/>
      <c r="AR377" s="193" t="s">
        <v>2052</v>
      </c>
      <c r="AT377" s="193" t="s">
        <v>150</v>
      </c>
      <c r="AU377" s="193" t="s">
        <v>80</v>
      </c>
      <c r="AY377" s="14" t="s">
        <v>149</v>
      </c>
      <c r="BE377" s="194">
        <f>IF(N377="základní",J377,0)</f>
        <v>0</v>
      </c>
      <c r="BF377" s="194">
        <f>IF(N377="snížená",J377,0)</f>
        <v>0</v>
      </c>
      <c r="BG377" s="194">
        <f>IF(N377="zákl. přenesená",J377,0)</f>
        <v>0</v>
      </c>
      <c r="BH377" s="194">
        <f>IF(N377="sníž. přenesená",J377,0)</f>
        <v>0</v>
      </c>
      <c r="BI377" s="194">
        <f>IF(N377="nulová",J377,0)</f>
        <v>0</v>
      </c>
      <c r="BJ377" s="14" t="s">
        <v>80</v>
      </c>
      <c r="BK377" s="194">
        <f>ROUND(I377*H377,2)</f>
        <v>0</v>
      </c>
      <c r="BL377" s="14" t="s">
        <v>2052</v>
      </c>
      <c r="BM377" s="193" t="s">
        <v>1313</v>
      </c>
    </row>
    <row r="378" spans="1:65" s="2" customFormat="1" ht="11.25">
      <c r="A378" s="31"/>
      <c r="B378" s="32"/>
      <c r="C378" s="33"/>
      <c r="D378" s="195" t="s">
        <v>157</v>
      </c>
      <c r="E378" s="33"/>
      <c r="F378" s="196" t="s">
        <v>2292</v>
      </c>
      <c r="G378" s="33"/>
      <c r="H378" s="33"/>
      <c r="I378" s="197"/>
      <c r="J378" s="33"/>
      <c r="K378" s="33"/>
      <c r="L378" s="36"/>
      <c r="M378" s="198"/>
      <c r="N378" s="199"/>
      <c r="O378" s="68"/>
      <c r="P378" s="68"/>
      <c r="Q378" s="68"/>
      <c r="R378" s="68"/>
      <c r="S378" s="68"/>
      <c r="T378" s="69"/>
      <c r="U378" s="31"/>
      <c r="V378" s="31"/>
      <c r="W378" s="31"/>
      <c r="X378" s="31"/>
      <c r="Y378" s="31"/>
      <c r="Z378" s="31"/>
      <c r="AA378" s="31"/>
      <c r="AB378" s="31"/>
      <c r="AC378" s="31"/>
      <c r="AD378" s="31"/>
      <c r="AE378" s="31"/>
      <c r="AT378" s="14" t="s">
        <v>157</v>
      </c>
      <c r="AU378" s="14" t="s">
        <v>80</v>
      </c>
    </row>
    <row r="379" spans="1:65" s="2" customFormat="1" ht="24.2" customHeight="1">
      <c r="A379" s="31"/>
      <c r="B379" s="32"/>
      <c r="C379" s="181" t="s">
        <v>811</v>
      </c>
      <c r="D379" s="181" t="s">
        <v>150</v>
      </c>
      <c r="E379" s="182" t="s">
        <v>2293</v>
      </c>
      <c r="F379" s="183" t="s">
        <v>2294</v>
      </c>
      <c r="G379" s="184" t="s">
        <v>153</v>
      </c>
      <c r="H379" s="185">
        <v>15</v>
      </c>
      <c r="I379" s="186"/>
      <c r="J379" s="187">
        <f>ROUND(I379*H379,2)</f>
        <v>0</v>
      </c>
      <c r="K379" s="183" t="s">
        <v>154</v>
      </c>
      <c r="L379" s="188"/>
      <c r="M379" s="189" t="s">
        <v>1</v>
      </c>
      <c r="N379" s="190" t="s">
        <v>38</v>
      </c>
      <c r="O379" s="68"/>
      <c r="P379" s="191">
        <f>O379*H379</f>
        <v>0</v>
      </c>
      <c r="Q379" s="191">
        <v>0</v>
      </c>
      <c r="R379" s="191">
        <f>Q379*H379</f>
        <v>0</v>
      </c>
      <c r="S379" s="191">
        <v>0</v>
      </c>
      <c r="T379" s="192">
        <f>S379*H379</f>
        <v>0</v>
      </c>
      <c r="U379" s="31"/>
      <c r="V379" s="31"/>
      <c r="W379" s="31"/>
      <c r="X379" s="31"/>
      <c r="Y379" s="31"/>
      <c r="Z379" s="31"/>
      <c r="AA379" s="31"/>
      <c r="AB379" s="31"/>
      <c r="AC379" s="31"/>
      <c r="AD379" s="31"/>
      <c r="AE379" s="31"/>
      <c r="AR379" s="193" t="s">
        <v>2052</v>
      </c>
      <c r="AT379" s="193" t="s">
        <v>150</v>
      </c>
      <c r="AU379" s="193" t="s">
        <v>80</v>
      </c>
      <c r="AY379" s="14" t="s">
        <v>149</v>
      </c>
      <c r="BE379" s="194">
        <f>IF(N379="základní",J379,0)</f>
        <v>0</v>
      </c>
      <c r="BF379" s="194">
        <f>IF(N379="snížená",J379,0)</f>
        <v>0</v>
      </c>
      <c r="BG379" s="194">
        <f>IF(N379="zákl. přenesená",J379,0)</f>
        <v>0</v>
      </c>
      <c r="BH379" s="194">
        <f>IF(N379="sníž. přenesená",J379,0)</f>
        <v>0</v>
      </c>
      <c r="BI379" s="194">
        <f>IF(N379="nulová",J379,0)</f>
        <v>0</v>
      </c>
      <c r="BJ379" s="14" t="s">
        <v>80</v>
      </c>
      <c r="BK379" s="194">
        <f>ROUND(I379*H379,2)</f>
        <v>0</v>
      </c>
      <c r="BL379" s="14" t="s">
        <v>2052</v>
      </c>
      <c r="BM379" s="193" t="s">
        <v>1323</v>
      </c>
    </row>
    <row r="380" spans="1:65" s="2" customFormat="1" ht="19.5">
      <c r="A380" s="31"/>
      <c r="B380" s="32"/>
      <c r="C380" s="33"/>
      <c r="D380" s="195" t="s">
        <v>157</v>
      </c>
      <c r="E380" s="33"/>
      <c r="F380" s="196" t="s">
        <v>2294</v>
      </c>
      <c r="G380" s="33"/>
      <c r="H380" s="33"/>
      <c r="I380" s="197"/>
      <c r="J380" s="33"/>
      <c r="K380" s="33"/>
      <c r="L380" s="36"/>
      <c r="M380" s="198"/>
      <c r="N380" s="199"/>
      <c r="O380" s="68"/>
      <c r="P380" s="68"/>
      <c r="Q380" s="68"/>
      <c r="R380" s="68"/>
      <c r="S380" s="68"/>
      <c r="T380" s="69"/>
      <c r="U380" s="31"/>
      <c r="V380" s="31"/>
      <c r="W380" s="31"/>
      <c r="X380" s="31"/>
      <c r="Y380" s="31"/>
      <c r="Z380" s="31"/>
      <c r="AA380" s="31"/>
      <c r="AB380" s="31"/>
      <c r="AC380" s="31"/>
      <c r="AD380" s="31"/>
      <c r="AE380" s="31"/>
      <c r="AT380" s="14" t="s">
        <v>157</v>
      </c>
      <c r="AU380" s="14" t="s">
        <v>80</v>
      </c>
    </row>
    <row r="381" spans="1:65" s="2" customFormat="1" ht="24.2" customHeight="1">
      <c r="A381" s="31"/>
      <c r="B381" s="32"/>
      <c r="C381" s="200" t="s">
        <v>816</v>
      </c>
      <c r="D381" s="200" t="s">
        <v>185</v>
      </c>
      <c r="E381" s="201" t="s">
        <v>2295</v>
      </c>
      <c r="F381" s="202" t="s">
        <v>2296</v>
      </c>
      <c r="G381" s="203" t="s">
        <v>197</v>
      </c>
      <c r="H381" s="204">
        <v>20</v>
      </c>
      <c r="I381" s="205"/>
      <c r="J381" s="206">
        <f>ROUND(I381*H381,2)</f>
        <v>0</v>
      </c>
      <c r="K381" s="202" t="s">
        <v>154</v>
      </c>
      <c r="L381" s="36"/>
      <c r="M381" s="207" t="s">
        <v>1</v>
      </c>
      <c r="N381" s="208" t="s">
        <v>38</v>
      </c>
      <c r="O381" s="68"/>
      <c r="P381" s="191">
        <f>O381*H381</f>
        <v>0</v>
      </c>
      <c r="Q381" s="191">
        <v>0</v>
      </c>
      <c r="R381" s="191">
        <f>Q381*H381</f>
        <v>0</v>
      </c>
      <c r="S381" s="191">
        <v>0</v>
      </c>
      <c r="T381" s="192">
        <f>S381*H381</f>
        <v>0</v>
      </c>
      <c r="U381" s="31"/>
      <c r="V381" s="31"/>
      <c r="W381" s="31"/>
      <c r="X381" s="31"/>
      <c r="Y381" s="31"/>
      <c r="Z381" s="31"/>
      <c r="AA381" s="31"/>
      <c r="AB381" s="31"/>
      <c r="AC381" s="31"/>
      <c r="AD381" s="31"/>
      <c r="AE381" s="31"/>
      <c r="AR381" s="193" t="s">
        <v>2052</v>
      </c>
      <c r="AT381" s="193" t="s">
        <v>185</v>
      </c>
      <c r="AU381" s="193" t="s">
        <v>80</v>
      </c>
      <c r="AY381" s="14" t="s">
        <v>149</v>
      </c>
      <c r="BE381" s="194">
        <f>IF(N381="základní",J381,0)</f>
        <v>0</v>
      </c>
      <c r="BF381" s="194">
        <f>IF(N381="snížená",J381,0)</f>
        <v>0</v>
      </c>
      <c r="BG381" s="194">
        <f>IF(N381="zákl. přenesená",J381,0)</f>
        <v>0</v>
      </c>
      <c r="BH381" s="194">
        <f>IF(N381="sníž. přenesená",J381,0)</f>
        <v>0</v>
      </c>
      <c r="BI381" s="194">
        <f>IF(N381="nulová",J381,0)</f>
        <v>0</v>
      </c>
      <c r="BJ381" s="14" t="s">
        <v>80</v>
      </c>
      <c r="BK381" s="194">
        <f>ROUND(I381*H381,2)</f>
        <v>0</v>
      </c>
      <c r="BL381" s="14" t="s">
        <v>2052</v>
      </c>
      <c r="BM381" s="193" t="s">
        <v>1332</v>
      </c>
    </row>
    <row r="382" spans="1:65" s="2" customFormat="1" ht="11.25">
      <c r="A382" s="31"/>
      <c r="B382" s="32"/>
      <c r="C382" s="33"/>
      <c r="D382" s="195" t="s">
        <v>157</v>
      </c>
      <c r="E382" s="33"/>
      <c r="F382" s="196" t="s">
        <v>2296</v>
      </c>
      <c r="G382" s="33"/>
      <c r="H382" s="33"/>
      <c r="I382" s="197"/>
      <c r="J382" s="33"/>
      <c r="K382" s="33"/>
      <c r="L382" s="36"/>
      <c r="M382" s="198"/>
      <c r="N382" s="199"/>
      <c r="O382" s="68"/>
      <c r="P382" s="68"/>
      <c r="Q382" s="68"/>
      <c r="R382" s="68"/>
      <c r="S382" s="68"/>
      <c r="T382" s="69"/>
      <c r="U382" s="31"/>
      <c r="V382" s="31"/>
      <c r="W382" s="31"/>
      <c r="X382" s="31"/>
      <c r="Y382" s="31"/>
      <c r="Z382" s="31"/>
      <c r="AA382" s="31"/>
      <c r="AB382" s="31"/>
      <c r="AC382" s="31"/>
      <c r="AD382" s="31"/>
      <c r="AE382" s="31"/>
      <c r="AT382" s="14" t="s">
        <v>157</v>
      </c>
      <c r="AU382" s="14" t="s">
        <v>80</v>
      </c>
    </row>
    <row r="383" spans="1:65" s="2" customFormat="1" ht="24.2" customHeight="1">
      <c r="A383" s="31"/>
      <c r="B383" s="32"/>
      <c r="C383" s="181" t="s">
        <v>819</v>
      </c>
      <c r="D383" s="181" t="s">
        <v>150</v>
      </c>
      <c r="E383" s="182" t="s">
        <v>2297</v>
      </c>
      <c r="F383" s="183" t="s">
        <v>2298</v>
      </c>
      <c r="G383" s="184" t="s">
        <v>197</v>
      </c>
      <c r="H383" s="185">
        <v>20</v>
      </c>
      <c r="I383" s="186"/>
      <c r="J383" s="187">
        <f>ROUND(I383*H383,2)</f>
        <v>0</v>
      </c>
      <c r="K383" s="183" t="s">
        <v>154</v>
      </c>
      <c r="L383" s="188"/>
      <c r="M383" s="189" t="s">
        <v>1</v>
      </c>
      <c r="N383" s="190" t="s">
        <v>38</v>
      </c>
      <c r="O383" s="68"/>
      <c r="P383" s="191">
        <f>O383*H383</f>
        <v>0</v>
      </c>
      <c r="Q383" s="191">
        <v>0</v>
      </c>
      <c r="R383" s="191">
        <f>Q383*H383</f>
        <v>0</v>
      </c>
      <c r="S383" s="191">
        <v>0</v>
      </c>
      <c r="T383" s="192">
        <f>S383*H383</f>
        <v>0</v>
      </c>
      <c r="U383" s="31"/>
      <c r="V383" s="31"/>
      <c r="W383" s="31"/>
      <c r="X383" s="31"/>
      <c r="Y383" s="31"/>
      <c r="Z383" s="31"/>
      <c r="AA383" s="31"/>
      <c r="AB383" s="31"/>
      <c r="AC383" s="31"/>
      <c r="AD383" s="31"/>
      <c r="AE383" s="31"/>
      <c r="AR383" s="193" t="s">
        <v>2052</v>
      </c>
      <c r="AT383" s="193" t="s">
        <v>150</v>
      </c>
      <c r="AU383" s="193" t="s">
        <v>80</v>
      </c>
      <c r="AY383" s="14" t="s">
        <v>149</v>
      </c>
      <c r="BE383" s="194">
        <f>IF(N383="základní",J383,0)</f>
        <v>0</v>
      </c>
      <c r="BF383" s="194">
        <f>IF(N383="snížená",J383,0)</f>
        <v>0</v>
      </c>
      <c r="BG383" s="194">
        <f>IF(N383="zákl. přenesená",J383,0)</f>
        <v>0</v>
      </c>
      <c r="BH383" s="194">
        <f>IF(N383="sníž. přenesená",J383,0)</f>
        <v>0</v>
      </c>
      <c r="BI383" s="194">
        <f>IF(N383="nulová",J383,0)</f>
        <v>0</v>
      </c>
      <c r="BJ383" s="14" t="s">
        <v>80</v>
      </c>
      <c r="BK383" s="194">
        <f>ROUND(I383*H383,2)</f>
        <v>0</v>
      </c>
      <c r="BL383" s="14" t="s">
        <v>2052</v>
      </c>
      <c r="BM383" s="193" t="s">
        <v>1342</v>
      </c>
    </row>
    <row r="384" spans="1:65" s="2" customFormat="1" ht="11.25">
      <c r="A384" s="31"/>
      <c r="B384" s="32"/>
      <c r="C384" s="33"/>
      <c r="D384" s="195" t="s">
        <v>157</v>
      </c>
      <c r="E384" s="33"/>
      <c r="F384" s="196" t="s">
        <v>2298</v>
      </c>
      <c r="G384" s="33"/>
      <c r="H384" s="33"/>
      <c r="I384" s="197"/>
      <c r="J384" s="33"/>
      <c r="K384" s="33"/>
      <c r="L384" s="36"/>
      <c r="M384" s="198"/>
      <c r="N384" s="199"/>
      <c r="O384" s="68"/>
      <c r="P384" s="68"/>
      <c r="Q384" s="68"/>
      <c r="R384" s="68"/>
      <c r="S384" s="68"/>
      <c r="T384" s="69"/>
      <c r="U384" s="31"/>
      <c r="V384" s="31"/>
      <c r="W384" s="31"/>
      <c r="X384" s="31"/>
      <c r="Y384" s="31"/>
      <c r="Z384" s="31"/>
      <c r="AA384" s="31"/>
      <c r="AB384" s="31"/>
      <c r="AC384" s="31"/>
      <c r="AD384" s="31"/>
      <c r="AE384" s="31"/>
      <c r="AT384" s="14" t="s">
        <v>157</v>
      </c>
      <c r="AU384" s="14" t="s">
        <v>80</v>
      </c>
    </row>
    <row r="385" spans="1:65" s="2" customFormat="1" ht="24.2" customHeight="1">
      <c r="A385" s="31"/>
      <c r="B385" s="32"/>
      <c r="C385" s="200" t="s">
        <v>824</v>
      </c>
      <c r="D385" s="200" t="s">
        <v>185</v>
      </c>
      <c r="E385" s="201" t="s">
        <v>2299</v>
      </c>
      <c r="F385" s="202" t="s">
        <v>2300</v>
      </c>
      <c r="G385" s="203" t="s">
        <v>197</v>
      </c>
      <c r="H385" s="204">
        <v>5</v>
      </c>
      <c r="I385" s="205"/>
      <c r="J385" s="206">
        <f>ROUND(I385*H385,2)</f>
        <v>0</v>
      </c>
      <c r="K385" s="202" t="s">
        <v>154</v>
      </c>
      <c r="L385" s="36"/>
      <c r="M385" s="207" t="s">
        <v>1</v>
      </c>
      <c r="N385" s="208" t="s">
        <v>38</v>
      </c>
      <c r="O385" s="68"/>
      <c r="P385" s="191">
        <f>O385*H385</f>
        <v>0</v>
      </c>
      <c r="Q385" s="191">
        <v>0</v>
      </c>
      <c r="R385" s="191">
        <f>Q385*H385</f>
        <v>0</v>
      </c>
      <c r="S385" s="191">
        <v>0</v>
      </c>
      <c r="T385" s="192">
        <f>S385*H385</f>
        <v>0</v>
      </c>
      <c r="U385" s="31"/>
      <c r="V385" s="31"/>
      <c r="W385" s="31"/>
      <c r="X385" s="31"/>
      <c r="Y385" s="31"/>
      <c r="Z385" s="31"/>
      <c r="AA385" s="31"/>
      <c r="AB385" s="31"/>
      <c r="AC385" s="31"/>
      <c r="AD385" s="31"/>
      <c r="AE385" s="31"/>
      <c r="AR385" s="193" t="s">
        <v>2052</v>
      </c>
      <c r="AT385" s="193" t="s">
        <v>185</v>
      </c>
      <c r="AU385" s="193" t="s">
        <v>80</v>
      </c>
      <c r="AY385" s="14" t="s">
        <v>149</v>
      </c>
      <c r="BE385" s="194">
        <f>IF(N385="základní",J385,0)</f>
        <v>0</v>
      </c>
      <c r="BF385" s="194">
        <f>IF(N385="snížená",J385,0)</f>
        <v>0</v>
      </c>
      <c r="BG385" s="194">
        <f>IF(N385="zákl. přenesená",J385,0)</f>
        <v>0</v>
      </c>
      <c r="BH385" s="194">
        <f>IF(N385="sníž. přenesená",J385,0)</f>
        <v>0</v>
      </c>
      <c r="BI385" s="194">
        <f>IF(N385="nulová",J385,0)</f>
        <v>0</v>
      </c>
      <c r="BJ385" s="14" t="s">
        <v>80</v>
      </c>
      <c r="BK385" s="194">
        <f>ROUND(I385*H385,2)</f>
        <v>0</v>
      </c>
      <c r="BL385" s="14" t="s">
        <v>2052</v>
      </c>
      <c r="BM385" s="193" t="s">
        <v>1352</v>
      </c>
    </row>
    <row r="386" spans="1:65" s="2" customFormat="1" ht="19.5">
      <c r="A386" s="31"/>
      <c r="B386" s="32"/>
      <c r="C386" s="33"/>
      <c r="D386" s="195" t="s">
        <v>157</v>
      </c>
      <c r="E386" s="33"/>
      <c r="F386" s="196" t="s">
        <v>2300</v>
      </c>
      <c r="G386" s="33"/>
      <c r="H386" s="33"/>
      <c r="I386" s="197"/>
      <c r="J386" s="33"/>
      <c r="K386" s="33"/>
      <c r="L386" s="36"/>
      <c r="M386" s="198"/>
      <c r="N386" s="199"/>
      <c r="O386" s="68"/>
      <c r="P386" s="68"/>
      <c r="Q386" s="68"/>
      <c r="R386" s="68"/>
      <c r="S386" s="68"/>
      <c r="T386" s="69"/>
      <c r="U386" s="31"/>
      <c r="V386" s="31"/>
      <c r="W386" s="31"/>
      <c r="X386" s="31"/>
      <c r="Y386" s="31"/>
      <c r="Z386" s="31"/>
      <c r="AA386" s="31"/>
      <c r="AB386" s="31"/>
      <c r="AC386" s="31"/>
      <c r="AD386" s="31"/>
      <c r="AE386" s="31"/>
      <c r="AT386" s="14" t="s">
        <v>157</v>
      </c>
      <c r="AU386" s="14" t="s">
        <v>80</v>
      </c>
    </row>
    <row r="387" spans="1:65" s="2" customFormat="1" ht="24.2" customHeight="1">
      <c r="A387" s="31"/>
      <c r="B387" s="32"/>
      <c r="C387" s="181" t="s">
        <v>827</v>
      </c>
      <c r="D387" s="181" t="s">
        <v>150</v>
      </c>
      <c r="E387" s="182" t="s">
        <v>2301</v>
      </c>
      <c r="F387" s="183" t="s">
        <v>2302</v>
      </c>
      <c r="G387" s="184" t="s">
        <v>197</v>
      </c>
      <c r="H387" s="185">
        <v>5</v>
      </c>
      <c r="I387" s="186"/>
      <c r="J387" s="187">
        <f>ROUND(I387*H387,2)</f>
        <v>0</v>
      </c>
      <c r="K387" s="183" t="s">
        <v>154</v>
      </c>
      <c r="L387" s="188"/>
      <c r="M387" s="189" t="s">
        <v>1</v>
      </c>
      <c r="N387" s="190" t="s">
        <v>38</v>
      </c>
      <c r="O387" s="68"/>
      <c r="P387" s="191">
        <f>O387*H387</f>
        <v>0</v>
      </c>
      <c r="Q387" s="191">
        <v>0</v>
      </c>
      <c r="R387" s="191">
        <f>Q387*H387</f>
        <v>0</v>
      </c>
      <c r="S387" s="191">
        <v>0</v>
      </c>
      <c r="T387" s="192">
        <f>S387*H387</f>
        <v>0</v>
      </c>
      <c r="U387" s="31"/>
      <c r="V387" s="31"/>
      <c r="W387" s="31"/>
      <c r="X387" s="31"/>
      <c r="Y387" s="31"/>
      <c r="Z387" s="31"/>
      <c r="AA387" s="31"/>
      <c r="AB387" s="31"/>
      <c r="AC387" s="31"/>
      <c r="AD387" s="31"/>
      <c r="AE387" s="31"/>
      <c r="AR387" s="193" t="s">
        <v>2052</v>
      </c>
      <c r="AT387" s="193" t="s">
        <v>150</v>
      </c>
      <c r="AU387" s="193" t="s">
        <v>80</v>
      </c>
      <c r="AY387" s="14" t="s">
        <v>149</v>
      </c>
      <c r="BE387" s="194">
        <f>IF(N387="základní",J387,0)</f>
        <v>0</v>
      </c>
      <c r="BF387" s="194">
        <f>IF(N387="snížená",J387,0)</f>
        <v>0</v>
      </c>
      <c r="BG387" s="194">
        <f>IF(N387="zákl. přenesená",J387,0)</f>
        <v>0</v>
      </c>
      <c r="BH387" s="194">
        <f>IF(N387="sníž. přenesená",J387,0)</f>
        <v>0</v>
      </c>
      <c r="BI387" s="194">
        <f>IF(N387="nulová",J387,0)</f>
        <v>0</v>
      </c>
      <c r="BJ387" s="14" t="s">
        <v>80</v>
      </c>
      <c r="BK387" s="194">
        <f>ROUND(I387*H387,2)</f>
        <v>0</v>
      </c>
      <c r="BL387" s="14" t="s">
        <v>2052</v>
      </c>
      <c r="BM387" s="193" t="s">
        <v>1362</v>
      </c>
    </row>
    <row r="388" spans="1:65" s="2" customFormat="1" ht="11.25">
      <c r="A388" s="31"/>
      <c r="B388" s="32"/>
      <c r="C388" s="33"/>
      <c r="D388" s="195" t="s">
        <v>157</v>
      </c>
      <c r="E388" s="33"/>
      <c r="F388" s="196" t="s">
        <v>2302</v>
      </c>
      <c r="G388" s="33"/>
      <c r="H388" s="33"/>
      <c r="I388" s="197"/>
      <c r="J388" s="33"/>
      <c r="K388" s="33"/>
      <c r="L388" s="36"/>
      <c r="M388" s="198"/>
      <c r="N388" s="199"/>
      <c r="O388" s="68"/>
      <c r="P388" s="68"/>
      <c r="Q388" s="68"/>
      <c r="R388" s="68"/>
      <c r="S388" s="68"/>
      <c r="T388" s="69"/>
      <c r="U388" s="31"/>
      <c r="V388" s="31"/>
      <c r="W388" s="31"/>
      <c r="X388" s="31"/>
      <c r="Y388" s="31"/>
      <c r="Z388" s="31"/>
      <c r="AA388" s="31"/>
      <c r="AB388" s="31"/>
      <c r="AC388" s="31"/>
      <c r="AD388" s="31"/>
      <c r="AE388" s="31"/>
      <c r="AT388" s="14" t="s">
        <v>157</v>
      </c>
      <c r="AU388" s="14" t="s">
        <v>80</v>
      </c>
    </row>
    <row r="389" spans="1:65" s="2" customFormat="1" ht="24.2" customHeight="1">
      <c r="A389" s="31"/>
      <c r="B389" s="32"/>
      <c r="C389" s="200" t="s">
        <v>830</v>
      </c>
      <c r="D389" s="200" t="s">
        <v>185</v>
      </c>
      <c r="E389" s="201" t="s">
        <v>2303</v>
      </c>
      <c r="F389" s="202" t="s">
        <v>2304</v>
      </c>
      <c r="G389" s="203" t="s">
        <v>197</v>
      </c>
      <c r="H389" s="204">
        <v>3</v>
      </c>
      <c r="I389" s="205"/>
      <c r="J389" s="206">
        <f>ROUND(I389*H389,2)</f>
        <v>0</v>
      </c>
      <c r="K389" s="202" t="s">
        <v>154</v>
      </c>
      <c r="L389" s="36"/>
      <c r="M389" s="207" t="s">
        <v>1</v>
      </c>
      <c r="N389" s="208" t="s">
        <v>38</v>
      </c>
      <c r="O389" s="68"/>
      <c r="P389" s="191">
        <f>O389*H389</f>
        <v>0</v>
      </c>
      <c r="Q389" s="191">
        <v>0</v>
      </c>
      <c r="R389" s="191">
        <f>Q389*H389</f>
        <v>0</v>
      </c>
      <c r="S389" s="191">
        <v>0</v>
      </c>
      <c r="T389" s="192">
        <f>S389*H389</f>
        <v>0</v>
      </c>
      <c r="U389" s="31"/>
      <c r="V389" s="31"/>
      <c r="W389" s="31"/>
      <c r="X389" s="31"/>
      <c r="Y389" s="31"/>
      <c r="Z389" s="31"/>
      <c r="AA389" s="31"/>
      <c r="AB389" s="31"/>
      <c r="AC389" s="31"/>
      <c r="AD389" s="31"/>
      <c r="AE389" s="31"/>
      <c r="AR389" s="193" t="s">
        <v>2052</v>
      </c>
      <c r="AT389" s="193" t="s">
        <v>185</v>
      </c>
      <c r="AU389" s="193" t="s">
        <v>80</v>
      </c>
      <c r="AY389" s="14" t="s">
        <v>149</v>
      </c>
      <c r="BE389" s="194">
        <f>IF(N389="základní",J389,0)</f>
        <v>0</v>
      </c>
      <c r="BF389" s="194">
        <f>IF(N389="snížená",J389,0)</f>
        <v>0</v>
      </c>
      <c r="BG389" s="194">
        <f>IF(N389="zákl. přenesená",J389,0)</f>
        <v>0</v>
      </c>
      <c r="BH389" s="194">
        <f>IF(N389="sníž. přenesená",J389,0)</f>
        <v>0</v>
      </c>
      <c r="BI389" s="194">
        <f>IF(N389="nulová",J389,0)</f>
        <v>0</v>
      </c>
      <c r="BJ389" s="14" t="s">
        <v>80</v>
      </c>
      <c r="BK389" s="194">
        <f>ROUND(I389*H389,2)</f>
        <v>0</v>
      </c>
      <c r="BL389" s="14" t="s">
        <v>2052</v>
      </c>
      <c r="BM389" s="193" t="s">
        <v>1371</v>
      </c>
    </row>
    <row r="390" spans="1:65" s="2" customFormat="1" ht="19.5">
      <c r="A390" s="31"/>
      <c r="B390" s="32"/>
      <c r="C390" s="33"/>
      <c r="D390" s="195" t="s">
        <v>157</v>
      </c>
      <c r="E390" s="33"/>
      <c r="F390" s="196" t="s">
        <v>2304</v>
      </c>
      <c r="G390" s="33"/>
      <c r="H390" s="33"/>
      <c r="I390" s="197"/>
      <c r="J390" s="33"/>
      <c r="K390" s="33"/>
      <c r="L390" s="36"/>
      <c r="M390" s="198"/>
      <c r="N390" s="199"/>
      <c r="O390" s="68"/>
      <c r="P390" s="68"/>
      <c r="Q390" s="68"/>
      <c r="R390" s="68"/>
      <c r="S390" s="68"/>
      <c r="T390" s="69"/>
      <c r="U390" s="31"/>
      <c r="V390" s="31"/>
      <c r="W390" s="31"/>
      <c r="X390" s="31"/>
      <c r="Y390" s="31"/>
      <c r="Z390" s="31"/>
      <c r="AA390" s="31"/>
      <c r="AB390" s="31"/>
      <c r="AC390" s="31"/>
      <c r="AD390" s="31"/>
      <c r="AE390" s="31"/>
      <c r="AT390" s="14" t="s">
        <v>157</v>
      </c>
      <c r="AU390" s="14" t="s">
        <v>80</v>
      </c>
    </row>
    <row r="391" spans="1:65" s="2" customFormat="1" ht="24.2" customHeight="1">
      <c r="A391" s="31"/>
      <c r="B391" s="32"/>
      <c r="C391" s="181" t="s">
        <v>835</v>
      </c>
      <c r="D391" s="181" t="s">
        <v>150</v>
      </c>
      <c r="E391" s="182" t="s">
        <v>2305</v>
      </c>
      <c r="F391" s="183" t="s">
        <v>2306</v>
      </c>
      <c r="G391" s="184" t="s">
        <v>197</v>
      </c>
      <c r="H391" s="185">
        <v>3</v>
      </c>
      <c r="I391" s="186"/>
      <c r="J391" s="187">
        <f>ROUND(I391*H391,2)</f>
        <v>0</v>
      </c>
      <c r="K391" s="183" t="s">
        <v>154</v>
      </c>
      <c r="L391" s="188"/>
      <c r="M391" s="189" t="s">
        <v>1</v>
      </c>
      <c r="N391" s="190" t="s">
        <v>38</v>
      </c>
      <c r="O391" s="68"/>
      <c r="P391" s="191">
        <f>O391*H391</f>
        <v>0</v>
      </c>
      <c r="Q391" s="191">
        <v>0</v>
      </c>
      <c r="R391" s="191">
        <f>Q391*H391</f>
        <v>0</v>
      </c>
      <c r="S391" s="191">
        <v>0</v>
      </c>
      <c r="T391" s="192">
        <f>S391*H391</f>
        <v>0</v>
      </c>
      <c r="U391" s="31"/>
      <c r="V391" s="31"/>
      <c r="W391" s="31"/>
      <c r="X391" s="31"/>
      <c r="Y391" s="31"/>
      <c r="Z391" s="31"/>
      <c r="AA391" s="31"/>
      <c r="AB391" s="31"/>
      <c r="AC391" s="31"/>
      <c r="AD391" s="31"/>
      <c r="AE391" s="31"/>
      <c r="AR391" s="193" t="s">
        <v>2052</v>
      </c>
      <c r="AT391" s="193" t="s">
        <v>150</v>
      </c>
      <c r="AU391" s="193" t="s">
        <v>80</v>
      </c>
      <c r="AY391" s="14" t="s">
        <v>149</v>
      </c>
      <c r="BE391" s="194">
        <f>IF(N391="základní",J391,0)</f>
        <v>0</v>
      </c>
      <c r="BF391" s="194">
        <f>IF(N391="snížená",J391,0)</f>
        <v>0</v>
      </c>
      <c r="BG391" s="194">
        <f>IF(N391="zákl. přenesená",J391,0)</f>
        <v>0</v>
      </c>
      <c r="BH391" s="194">
        <f>IF(N391="sníž. přenesená",J391,0)</f>
        <v>0</v>
      </c>
      <c r="BI391" s="194">
        <f>IF(N391="nulová",J391,0)</f>
        <v>0</v>
      </c>
      <c r="BJ391" s="14" t="s">
        <v>80</v>
      </c>
      <c r="BK391" s="194">
        <f>ROUND(I391*H391,2)</f>
        <v>0</v>
      </c>
      <c r="BL391" s="14" t="s">
        <v>2052</v>
      </c>
      <c r="BM391" s="193" t="s">
        <v>1381</v>
      </c>
    </row>
    <row r="392" spans="1:65" s="2" customFormat="1" ht="11.25">
      <c r="A392" s="31"/>
      <c r="B392" s="32"/>
      <c r="C392" s="33"/>
      <c r="D392" s="195" t="s">
        <v>157</v>
      </c>
      <c r="E392" s="33"/>
      <c r="F392" s="196" t="s">
        <v>2306</v>
      </c>
      <c r="G392" s="33"/>
      <c r="H392" s="33"/>
      <c r="I392" s="197"/>
      <c r="J392" s="33"/>
      <c r="K392" s="33"/>
      <c r="L392" s="36"/>
      <c r="M392" s="198"/>
      <c r="N392" s="199"/>
      <c r="O392" s="68"/>
      <c r="P392" s="68"/>
      <c r="Q392" s="68"/>
      <c r="R392" s="68"/>
      <c r="S392" s="68"/>
      <c r="T392" s="69"/>
      <c r="U392" s="31"/>
      <c r="V392" s="31"/>
      <c r="W392" s="31"/>
      <c r="X392" s="31"/>
      <c r="Y392" s="31"/>
      <c r="Z392" s="31"/>
      <c r="AA392" s="31"/>
      <c r="AB392" s="31"/>
      <c r="AC392" s="31"/>
      <c r="AD392" s="31"/>
      <c r="AE392" s="31"/>
      <c r="AT392" s="14" t="s">
        <v>157</v>
      </c>
      <c r="AU392" s="14" t="s">
        <v>80</v>
      </c>
    </row>
    <row r="393" spans="1:65" s="2" customFormat="1" ht="24.2" customHeight="1">
      <c r="A393" s="31"/>
      <c r="B393" s="32"/>
      <c r="C393" s="200" t="s">
        <v>839</v>
      </c>
      <c r="D393" s="200" t="s">
        <v>185</v>
      </c>
      <c r="E393" s="201" t="s">
        <v>2307</v>
      </c>
      <c r="F393" s="202" t="s">
        <v>2308</v>
      </c>
      <c r="G393" s="203" t="s">
        <v>197</v>
      </c>
      <c r="H393" s="204">
        <v>4</v>
      </c>
      <c r="I393" s="205"/>
      <c r="J393" s="206">
        <f>ROUND(I393*H393,2)</f>
        <v>0</v>
      </c>
      <c r="K393" s="202" t="s">
        <v>154</v>
      </c>
      <c r="L393" s="36"/>
      <c r="M393" s="207" t="s">
        <v>1</v>
      </c>
      <c r="N393" s="208" t="s">
        <v>38</v>
      </c>
      <c r="O393" s="68"/>
      <c r="P393" s="191">
        <f>O393*H393</f>
        <v>0</v>
      </c>
      <c r="Q393" s="191">
        <v>0</v>
      </c>
      <c r="R393" s="191">
        <f>Q393*H393</f>
        <v>0</v>
      </c>
      <c r="S393" s="191">
        <v>0</v>
      </c>
      <c r="T393" s="192">
        <f>S393*H393</f>
        <v>0</v>
      </c>
      <c r="U393" s="31"/>
      <c r="V393" s="31"/>
      <c r="W393" s="31"/>
      <c r="X393" s="31"/>
      <c r="Y393" s="31"/>
      <c r="Z393" s="31"/>
      <c r="AA393" s="31"/>
      <c r="AB393" s="31"/>
      <c r="AC393" s="31"/>
      <c r="AD393" s="31"/>
      <c r="AE393" s="31"/>
      <c r="AR393" s="193" t="s">
        <v>2052</v>
      </c>
      <c r="AT393" s="193" t="s">
        <v>185</v>
      </c>
      <c r="AU393" s="193" t="s">
        <v>80</v>
      </c>
      <c r="AY393" s="14" t="s">
        <v>149</v>
      </c>
      <c r="BE393" s="194">
        <f>IF(N393="základní",J393,0)</f>
        <v>0</v>
      </c>
      <c r="BF393" s="194">
        <f>IF(N393="snížená",J393,0)</f>
        <v>0</v>
      </c>
      <c r="BG393" s="194">
        <f>IF(N393="zákl. přenesená",J393,0)</f>
        <v>0</v>
      </c>
      <c r="BH393" s="194">
        <f>IF(N393="sníž. přenesená",J393,0)</f>
        <v>0</v>
      </c>
      <c r="BI393" s="194">
        <f>IF(N393="nulová",J393,0)</f>
        <v>0</v>
      </c>
      <c r="BJ393" s="14" t="s">
        <v>80</v>
      </c>
      <c r="BK393" s="194">
        <f>ROUND(I393*H393,2)</f>
        <v>0</v>
      </c>
      <c r="BL393" s="14" t="s">
        <v>2052</v>
      </c>
      <c r="BM393" s="193" t="s">
        <v>1391</v>
      </c>
    </row>
    <row r="394" spans="1:65" s="2" customFormat="1" ht="11.25">
      <c r="A394" s="31"/>
      <c r="B394" s="32"/>
      <c r="C394" s="33"/>
      <c r="D394" s="195" t="s">
        <v>157</v>
      </c>
      <c r="E394" s="33"/>
      <c r="F394" s="196" t="s">
        <v>2308</v>
      </c>
      <c r="G394" s="33"/>
      <c r="H394" s="33"/>
      <c r="I394" s="197"/>
      <c r="J394" s="33"/>
      <c r="K394" s="33"/>
      <c r="L394" s="36"/>
      <c r="M394" s="198"/>
      <c r="N394" s="199"/>
      <c r="O394" s="68"/>
      <c r="P394" s="68"/>
      <c r="Q394" s="68"/>
      <c r="R394" s="68"/>
      <c r="S394" s="68"/>
      <c r="T394" s="69"/>
      <c r="U394" s="31"/>
      <c r="V394" s="31"/>
      <c r="W394" s="31"/>
      <c r="X394" s="31"/>
      <c r="Y394" s="31"/>
      <c r="Z394" s="31"/>
      <c r="AA394" s="31"/>
      <c r="AB394" s="31"/>
      <c r="AC394" s="31"/>
      <c r="AD394" s="31"/>
      <c r="AE394" s="31"/>
      <c r="AT394" s="14" t="s">
        <v>157</v>
      </c>
      <c r="AU394" s="14" t="s">
        <v>80</v>
      </c>
    </row>
    <row r="395" spans="1:65" s="2" customFormat="1" ht="24.2" customHeight="1">
      <c r="A395" s="31"/>
      <c r="B395" s="32"/>
      <c r="C395" s="200" t="s">
        <v>843</v>
      </c>
      <c r="D395" s="200" t="s">
        <v>185</v>
      </c>
      <c r="E395" s="201" t="s">
        <v>1118</v>
      </c>
      <c r="F395" s="202" t="s">
        <v>1119</v>
      </c>
      <c r="G395" s="203" t="s">
        <v>1023</v>
      </c>
      <c r="H395" s="204">
        <v>4</v>
      </c>
      <c r="I395" s="205"/>
      <c r="J395" s="206">
        <f>ROUND(I395*H395,2)</f>
        <v>0</v>
      </c>
      <c r="K395" s="202" t="s">
        <v>154</v>
      </c>
      <c r="L395" s="36"/>
      <c r="M395" s="207" t="s">
        <v>1</v>
      </c>
      <c r="N395" s="208" t="s">
        <v>38</v>
      </c>
      <c r="O395" s="68"/>
      <c r="P395" s="191">
        <f>O395*H395</f>
        <v>0</v>
      </c>
      <c r="Q395" s="191">
        <v>0</v>
      </c>
      <c r="R395" s="191">
        <f>Q395*H395</f>
        <v>0</v>
      </c>
      <c r="S395" s="191">
        <v>0</v>
      </c>
      <c r="T395" s="192">
        <f>S395*H395</f>
        <v>0</v>
      </c>
      <c r="U395" s="31"/>
      <c r="V395" s="31"/>
      <c r="W395" s="31"/>
      <c r="X395" s="31"/>
      <c r="Y395" s="31"/>
      <c r="Z395" s="31"/>
      <c r="AA395" s="31"/>
      <c r="AB395" s="31"/>
      <c r="AC395" s="31"/>
      <c r="AD395" s="31"/>
      <c r="AE395" s="31"/>
      <c r="AR395" s="193" t="s">
        <v>2052</v>
      </c>
      <c r="AT395" s="193" t="s">
        <v>185</v>
      </c>
      <c r="AU395" s="193" t="s">
        <v>80</v>
      </c>
      <c r="AY395" s="14" t="s">
        <v>149</v>
      </c>
      <c r="BE395" s="194">
        <f>IF(N395="základní",J395,0)</f>
        <v>0</v>
      </c>
      <c r="BF395" s="194">
        <f>IF(N395="snížená",J395,0)</f>
        <v>0</v>
      </c>
      <c r="BG395" s="194">
        <f>IF(N395="zákl. přenesená",J395,0)</f>
        <v>0</v>
      </c>
      <c r="BH395" s="194">
        <f>IF(N395="sníž. přenesená",J395,0)</f>
        <v>0</v>
      </c>
      <c r="BI395" s="194">
        <f>IF(N395="nulová",J395,0)</f>
        <v>0</v>
      </c>
      <c r="BJ395" s="14" t="s">
        <v>80</v>
      </c>
      <c r="BK395" s="194">
        <f>ROUND(I395*H395,2)</f>
        <v>0</v>
      </c>
      <c r="BL395" s="14" t="s">
        <v>2052</v>
      </c>
      <c r="BM395" s="193" t="s">
        <v>1400</v>
      </c>
    </row>
    <row r="396" spans="1:65" s="2" customFormat="1" ht="11.25">
      <c r="A396" s="31"/>
      <c r="B396" s="32"/>
      <c r="C396" s="33"/>
      <c r="D396" s="195" t="s">
        <v>157</v>
      </c>
      <c r="E396" s="33"/>
      <c r="F396" s="196" t="s">
        <v>1119</v>
      </c>
      <c r="G396" s="33"/>
      <c r="H396" s="33"/>
      <c r="I396" s="197"/>
      <c r="J396" s="33"/>
      <c r="K396" s="33"/>
      <c r="L396" s="36"/>
      <c r="M396" s="198"/>
      <c r="N396" s="199"/>
      <c r="O396" s="68"/>
      <c r="P396" s="68"/>
      <c r="Q396" s="68"/>
      <c r="R396" s="68"/>
      <c r="S396" s="68"/>
      <c r="T396" s="69"/>
      <c r="U396" s="31"/>
      <c r="V396" s="31"/>
      <c r="W396" s="31"/>
      <c r="X396" s="31"/>
      <c r="Y396" s="31"/>
      <c r="Z396" s="31"/>
      <c r="AA396" s="31"/>
      <c r="AB396" s="31"/>
      <c r="AC396" s="31"/>
      <c r="AD396" s="31"/>
      <c r="AE396" s="31"/>
      <c r="AT396" s="14" t="s">
        <v>157</v>
      </c>
      <c r="AU396" s="14" t="s">
        <v>80</v>
      </c>
    </row>
    <row r="397" spans="1:65" s="2" customFormat="1" ht="37.9" customHeight="1">
      <c r="A397" s="31"/>
      <c r="B397" s="32"/>
      <c r="C397" s="200" t="s">
        <v>847</v>
      </c>
      <c r="D397" s="200" t="s">
        <v>185</v>
      </c>
      <c r="E397" s="201" t="s">
        <v>1392</v>
      </c>
      <c r="F397" s="202" t="s">
        <v>1393</v>
      </c>
      <c r="G397" s="203" t="s">
        <v>197</v>
      </c>
      <c r="H397" s="204">
        <v>1</v>
      </c>
      <c r="I397" s="205"/>
      <c r="J397" s="206">
        <f>ROUND(I397*H397,2)</f>
        <v>0</v>
      </c>
      <c r="K397" s="202" t="s">
        <v>154</v>
      </c>
      <c r="L397" s="36"/>
      <c r="M397" s="207" t="s">
        <v>1</v>
      </c>
      <c r="N397" s="208" t="s">
        <v>38</v>
      </c>
      <c r="O397" s="68"/>
      <c r="P397" s="191">
        <f>O397*H397</f>
        <v>0</v>
      </c>
      <c r="Q397" s="191">
        <v>0</v>
      </c>
      <c r="R397" s="191">
        <f>Q397*H397</f>
        <v>0</v>
      </c>
      <c r="S397" s="191">
        <v>0</v>
      </c>
      <c r="T397" s="192">
        <f>S397*H397</f>
        <v>0</v>
      </c>
      <c r="U397" s="31"/>
      <c r="V397" s="31"/>
      <c r="W397" s="31"/>
      <c r="X397" s="31"/>
      <c r="Y397" s="31"/>
      <c r="Z397" s="31"/>
      <c r="AA397" s="31"/>
      <c r="AB397" s="31"/>
      <c r="AC397" s="31"/>
      <c r="AD397" s="31"/>
      <c r="AE397" s="31"/>
      <c r="AR397" s="193" t="s">
        <v>2052</v>
      </c>
      <c r="AT397" s="193" t="s">
        <v>185</v>
      </c>
      <c r="AU397" s="193" t="s">
        <v>80</v>
      </c>
      <c r="AY397" s="14" t="s">
        <v>149</v>
      </c>
      <c r="BE397" s="194">
        <f>IF(N397="základní",J397,0)</f>
        <v>0</v>
      </c>
      <c r="BF397" s="194">
        <f>IF(N397="snížená",J397,0)</f>
        <v>0</v>
      </c>
      <c r="BG397" s="194">
        <f>IF(N397="zákl. přenesená",J397,0)</f>
        <v>0</v>
      </c>
      <c r="BH397" s="194">
        <f>IF(N397="sníž. přenesená",J397,0)</f>
        <v>0</v>
      </c>
      <c r="BI397" s="194">
        <f>IF(N397="nulová",J397,0)</f>
        <v>0</v>
      </c>
      <c r="BJ397" s="14" t="s">
        <v>80</v>
      </c>
      <c r="BK397" s="194">
        <f>ROUND(I397*H397,2)</f>
        <v>0</v>
      </c>
      <c r="BL397" s="14" t="s">
        <v>2052</v>
      </c>
      <c r="BM397" s="193" t="s">
        <v>1416</v>
      </c>
    </row>
    <row r="398" spans="1:65" s="2" customFormat="1" ht="19.5">
      <c r="A398" s="31"/>
      <c r="B398" s="32"/>
      <c r="C398" s="33"/>
      <c r="D398" s="195" t="s">
        <v>157</v>
      </c>
      <c r="E398" s="33"/>
      <c r="F398" s="196" t="s">
        <v>1393</v>
      </c>
      <c r="G398" s="33"/>
      <c r="H398" s="33"/>
      <c r="I398" s="197"/>
      <c r="J398" s="33"/>
      <c r="K398" s="33"/>
      <c r="L398" s="36"/>
      <c r="M398" s="198"/>
      <c r="N398" s="199"/>
      <c r="O398" s="68"/>
      <c r="P398" s="68"/>
      <c r="Q398" s="68"/>
      <c r="R398" s="68"/>
      <c r="S398" s="68"/>
      <c r="T398" s="69"/>
      <c r="U398" s="31"/>
      <c r="V398" s="31"/>
      <c r="W398" s="31"/>
      <c r="X398" s="31"/>
      <c r="Y398" s="31"/>
      <c r="Z398" s="31"/>
      <c r="AA398" s="31"/>
      <c r="AB398" s="31"/>
      <c r="AC398" s="31"/>
      <c r="AD398" s="31"/>
      <c r="AE398" s="31"/>
      <c r="AT398" s="14" t="s">
        <v>157</v>
      </c>
      <c r="AU398" s="14" t="s">
        <v>80</v>
      </c>
    </row>
    <row r="399" spans="1:65" s="2" customFormat="1" ht="24.2" customHeight="1">
      <c r="A399" s="31"/>
      <c r="B399" s="32"/>
      <c r="C399" s="200" t="s">
        <v>851</v>
      </c>
      <c r="D399" s="200" t="s">
        <v>185</v>
      </c>
      <c r="E399" s="201" t="s">
        <v>1397</v>
      </c>
      <c r="F399" s="202" t="s">
        <v>1398</v>
      </c>
      <c r="G399" s="203" t="s">
        <v>197</v>
      </c>
      <c r="H399" s="204">
        <v>4</v>
      </c>
      <c r="I399" s="205"/>
      <c r="J399" s="206">
        <f>ROUND(I399*H399,2)</f>
        <v>0</v>
      </c>
      <c r="K399" s="202" t="s">
        <v>154</v>
      </c>
      <c r="L399" s="36"/>
      <c r="M399" s="207" t="s">
        <v>1</v>
      </c>
      <c r="N399" s="208" t="s">
        <v>38</v>
      </c>
      <c r="O399" s="68"/>
      <c r="P399" s="191">
        <f>O399*H399</f>
        <v>0</v>
      </c>
      <c r="Q399" s="191">
        <v>0</v>
      </c>
      <c r="R399" s="191">
        <f>Q399*H399</f>
        <v>0</v>
      </c>
      <c r="S399" s="191">
        <v>0</v>
      </c>
      <c r="T399" s="192">
        <f>S399*H399</f>
        <v>0</v>
      </c>
      <c r="U399" s="31"/>
      <c r="V399" s="31"/>
      <c r="W399" s="31"/>
      <c r="X399" s="31"/>
      <c r="Y399" s="31"/>
      <c r="Z399" s="31"/>
      <c r="AA399" s="31"/>
      <c r="AB399" s="31"/>
      <c r="AC399" s="31"/>
      <c r="AD399" s="31"/>
      <c r="AE399" s="31"/>
      <c r="AR399" s="193" t="s">
        <v>2052</v>
      </c>
      <c r="AT399" s="193" t="s">
        <v>185</v>
      </c>
      <c r="AU399" s="193" t="s">
        <v>80</v>
      </c>
      <c r="AY399" s="14" t="s">
        <v>149</v>
      </c>
      <c r="BE399" s="194">
        <f>IF(N399="základní",J399,0)</f>
        <v>0</v>
      </c>
      <c r="BF399" s="194">
        <f>IF(N399="snížená",J399,0)</f>
        <v>0</v>
      </c>
      <c r="BG399" s="194">
        <f>IF(N399="zákl. přenesená",J399,0)</f>
        <v>0</v>
      </c>
      <c r="BH399" s="194">
        <f>IF(N399="sníž. přenesená",J399,0)</f>
        <v>0</v>
      </c>
      <c r="BI399" s="194">
        <f>IF(N399="nulová",J399,0)</f>
        <v>0</v>
      </c>
      <c r="BJ399" s="14" t="s">
        <v>80</v>
      </c>
      <c r="BK399" s="194">
        <f>ROUND(I399*H399,2)</f>
        <v>0</v>
      </c>
      <c r="BL399" s="14" t="s">
        <v>2052</v>
      </c>
      <c r="BM399" s="193" t="s">
        <v>1428</v>
      </c>
    </row>
    <row r="400" spans="1:65" s="2" customFormat="1" ht="19.5">
      <c r="A400" s="31"/>
      <c r="B400" s="32"/>
      <c r="C400" s="33"/>
      <c r="D400" s="195" t="s">
        <v>157</v>
      </c>
      <c r="E400" s="33"/>
      <c r="F400" s="196" t="s">
        <v>1398</v>
      </c>
      <c r="G400" s="33"/>
      <c r="H400" s="33"/>
      <c r="I400" s="197"/>
      <c r="J400" s="33"/>
      <c r="K400" s="33"/>
      <c r="L400" s="36"/>
      <c r="M400" s="198"/>
      <c r="N400" s="199"/>
      <c r="O400" s="68"/>
      <c r="P400" s="68"/>
      <c r="Q400" s="68"/>
      <c r="R400" s="68"/>
      <c r="S400" s="68"/>
      <c r="T400" s="69"/>
      <c r="U400" s="31"/>
      <c r="V400" s="31"/>
      <c r="W400" s="31"/>
      <c r="X400" s="31"/>
      <c r="Y400" s="31"/>
      <c r="Z400" s="31"/>
      <c r="AA400" s="31"/>
      <c r="AB400" s="31"/>
      <c r="AC400" s="31"/>
      <c r="AD400" s="31"/>
      <c r="AE400" s="31"/>
      <c r="AT400" s="14" t="s">
        <v>157</v>
      </c>
      <c r="AU400" s="14" t="s">
        <v>80</v>
      </c>
    </row>
    <row r="401" spans="1:65" s="2" customFormat="1" ht="49.15" customHeight="1">
      <c r="A401" s="31"/>
      <c r="B401" s="32"/>
      <c r="C401" s="200" t="s">
        <v>855</v>
      </c>
      <c r="D401" s="200" t="s">
        <v>185</v>
      </c>
      <c r="E401" s="201" t="s">
        <v>2309</v>
      </c>
      <c r="F401" s="202" t="s">
        <v>2310</v>
      </c>
      <c r="G401" s="203" t="s">
        <v>197</v>
      </c>
      <c r="H401" s="204">
        <v>1</v>
      </c>
      <c r="I401" s="205"/>
      <c r="J401" s="206">
        <f>ROUND(I401*H401,2)</f>
        <v>0</v>
      </c>
      <c r="K401" s="202" t="s">
        <v>154</v>
      </c>
      <c r="L401" s="36"/>
      <c r="M401" s="207" t="s">
        <v>1</v>
      </c>
      <c r="N401" s="208" t="s">
        <v>38</v>
      </c>
      <c r="O401" s="68"/>
      <c r="P401" s="191">
        <f>O401*H401</f>
        <v>0</v>
      </c>
      <c r="Q401" s="191">
        <v>0</v>
      </c>
      <c r="R401" s="191">
        <f>Q401*H401</f>
        <v>0</v>
      </c>
      <c r="S401" s="191">
        <v>0</v>
      </c>
      <c r="T401" s="192">
        <f>S401*H401</f>
        <v>0</v>
      </c>
      <c r="U401" s="31"/>
      <c r="V401" s="31"/>
      <c r="W401" s="31"/>
      <c r="X401" s="31"/>
      <c r="Y401" s="31"/>
      <c r="Z401" s="31"/>
      <c r="AA401" s="31"/>
      <c r="AB401" s="31"/>
      <c r="AC401" s="31"/>
      <c r="AD401" s="31"/>
      <c r="AE401" s="31"/>
      <c r="AR401" s="193" t="s">
        <v>2052</v>
      </c>
      <c r="AT401" s="193" t="s">
        <v>185</v>
      </c>
      <c r="AU401" s="193" t="s">
        <v>80</v>
      </c>
      <c r="AY401" s="14" t="s">
        <v>149</v>
      </c>
      <c r="BE401" s="194">
        <f>IF(N401="základní",J401,0)</f>
        <v>0</v>
      </c>
      <c r="BF401" s="194">
        <f>IF(N401="snížená",J401,0)</f>
        <v>0</v>
      </c>
      <c r="BG401" s="194">
        <f>IF(N401="zákl. přenesená",J401,0)</f>
        <v>0</v>
      </c>
      <c r="BH401" s="194">
        <f>IF(N401="sníž. přenesená",J401,0)</f>
        <v>0</v>
      </c>
      <c r="BI401" s="194">
        <f>IF(N401="nulová",J401,0)</f>
        <v>0</v>
      </c>
      <c r="BJ401" s="14" t="s">
        <v>80</v>
      </c>
      <c r="BK401" s="194">
        <f>ROUND(I401*H401,2)</f>
        <v>0</v>
      </c>
      <c r="BL401" s="14" t="s">
        <v>2052</v>
      </c>
      <c r="BM401" s="193" t="s">
        <v>1438</v>
      </c>
    </row>
    <row r="402" spans="1:65" s="2" customFormat="1" ht="29.25">
      <c r="A402" s="31"/>
      <c r="B402" s="32"/>
      <c r="C402" s="33"/>
      <c r="D402" s="195" t="s">
        <v>157</v>
      </c>
      <c r="E402" s="33"/>
      <c r="F402" s="196" t="s">
        <v>2310</v>
      </c>
      <c r="G402" s="33"/>
      <c r="H402" s="33"/>
      <c r="I402" s="197"/>
      <c r="J402" s="33"/>
      <c r="K402" s="33"/>
      <c r="L402" s="36"/>
      <c r="M402" s="198"/>
      <c r="N402" s="199"/>
      <c r="O402" s="68"/>
      <c r="P402" s="68"/>
      <c r="Q402" s="68"/>
      <c r="R402" s="68"/>
      <c r="S402" s="68"/>
      <c r="T402" s="69"/>
      <c r="U402" s="31"/>
      <c r="V402" s="31"/>
      <c r="W402" s="31"/>
      <c r="X402" s="31"/>
      <c r="Y402" s="31"/>
      <c r="Z402" s="31"/>
      <c r="AA402" s="31"/>
      <c r="AB402" s="31"/>
      <c r="AC402" s="31"/>
      <c r="AD402" s="31"/>
      <c r="AE402" s="31"/>
      <c r="AT402" s="14" t="s">
        <v>157</v>
      </c>
      <c r="AU402" s="14" t="s">
        <v>80</v>
      </c>
    </row>
    <row r="403" spans="1:65" s="2" customFormat="1" ht="49.15" customHeight="1">
      <c r="A403" s="31"/>
      <c r="B403" s="32"/>
      <c r="C403" s="200" t="s">
        <v>155</v>
      </c>
      <c r="D403" s="200" t="s">
        <v>185</v>
      </c>
      <c r="E403" s="201" t="s">
        <v>2311</v>
      </c>
      <c r="F403" s="202" t="s">
        <v>2312</v>
      </c>
      <c r="G403" s="203" t="s">
        <v>197</v>
      </c>
      <c r="H403" s="204">
        <v>4</v>
      </c>
      <c r="I403" s="205"/>
      <c r="J403" s="206">
        <f>ROUND(I403*H403,2)</f>
        <v>0</v>
      </c>
      <c r="K403" s="202" t="s">
        <v>154</v>
      </c>
      <c r="L403" s="36"/>
      <c r="M403" s="207" t="s">
        <v>1</v>
      </c>
      <c r="N403" s="208" t="s">
        <v>38</v>
      </c>
      <c r="O403" s="68"/>
      <c r="P403" s="191">
        <f>O403*H403</f>
        <v>0</v>
      </c>
      <c r="Q403" s="191">
        <v>0</v>
      </c>
      <c r="R403" s="191">
        <f>Q403*H403</f>
        <v>0</v>
      </c>
      <c r="S403" s="191">
        <v>0</v>
      </c>
      <c r="T403" s="192">
        <f>S403*H403</f>
        <v>0</v>
      </c>
      <c r="U403" s="31"/>
      <c r="V403" s="31"/>
      <c r="W403" s="31"/>
      <c r="X403" s="31"/>
      <c r="Y403" s="31"/>
      <c r="Z403" s="31"/>
      <c r="AA403" s="31"/>
      <c r="AB403" s="31"/>
      <c r="AC403" s="31"/>
      <c r="AD403" s="31"/>
      <c r="AE403" s="31"/>
      <c r="AR403" s="193" t="s">
        <v>2052</v>
      </c>
      <c r="AT403" s="193" t="s">
        <v>185</v>
      </c>
      <c r="AU403" s="193" t="s">
        <v>80</v>
      </c>
      <c r="AY403" s="14" t="s">
        <v>149</v>
      </c>
      <c r="BE403" s="194">
        <f>IF(N403="základní",J403,0)</f>
        <v>0</v>
      </c>
      <c r="BF403" s="194">
        <f>IF(N403="snížená",J403,0)</f>
        <v>0</v>
      </c>
      <c r="BG403" s="194">
        <f>IF(N403="zákl. přenesená",J403,0)</f>
        <v>0</v>
      </c>
      <c r="BH403" s="194">
        <f>IF(N403="sníž. přenesená",J403,0)</f>
        <v>0</v>
      </c>
      <c r="BI403" s="194">
        <f>IF(N403="nulová",J403,0)</f>
        <v>0</v>
      </c>
      <c r="BJ403" s="14" t="s">
        <v>80</v>
      </c>
      <c r="BK403" s="194">
        <f>ROUND(I403*H403,2)</f>
        <v>0</v>
      </c>
      <c r="BL403" s="14" t="s">
        <v>2052</v>
      </c>
      <c r="BM403" s="193" t="s">
        <v>625</v>
      </c>
    </row>
    <row r="404" spans="1:65" s="2" customFormat="1" ht="29.25">
      <c r="A404" s="31"/>
      <c r="B404" s="32"/>
      <c r="C404" s="33"/>
      <c r="D404" s="195" t="s">
        <v>157</v>
      </c>
      <c r="E404" s="33"/>
      <c r="F404" s="196" t="s">
        <v>2312</v>
      </c>
      <c r="G404" s="33"/>
      <c r="H404" s="33"/>
      <c r="I404" s="197"/>
      <c r="J404" s="33"/>
      <c r="K404" s="33"/>
      <c r="L404" s="36"/>
      <c r="M404" s="198"/>
      <c r="N404" s="199"/>
      <c r="O404" s="68"/>
      <c r="P404" s="68"/>
      <c r="Q404" s="68"/>
      <c r="R404" s="68"/>
      <c r="S404" s="68"/>
      <c r="T404" s="69"/>
      <c r="U404" s="31"/>
      <c r="V404" s="31"/>
      <c r="W404" s="31"/>
      <c r="X404" s="31"/>
      <c r="Y404" s="31"/>
      <c r="Z404" s="31"/>
      <c r="AA404" s="31"/>
      <c r="AB404" s="31"/>
      <c r="AC404" s="31"/>
      <c r="AD404" s="31"/>
      <c r="AE404" s="31"/>
      <c r="AT404" s="14" t="s">
        <v>157</v>
      </c>
      <c r="AU404" s="14" t="s">
        <v>80</v>
      </c>
    </row>
    <row r="405" spans="1:65" s="2" customFormat="1" ht="24.2" customHeight="1">
      <c r="A405" s="31"/>
      <c r="B405" s="32"/>
      <c r="C405" s="200" t="s">
        <v>862</v>
      </c>
      <c r="D405" s="200" t="s">
        <v>185</v>
      </c>
      <c r="E405" s="201" t="s">
        <v>2313</v>
      </c>
      <c r="F405" s="202" t="s">
        <v>2314</v>
      </c>
      <c r="G405" s="203" t="s">
        <v>197</v>
      </c>
      <c r="H405" s="204">
        <v>1</v>
      </c>
      <c r="I405" s="205"/>
      <c r="J405" s="206">
        <f>ROUND(I405*H405,2)</f>
        <v>0</v>
      </c>
      <c r="K405" s="202" t="s">
        <v>154</v>
      </c>
      <c r="L405" s="36"/>
      <c r="M405" s="207" t="s">
        <v>1</v>
      </c>
      <c r="N405" s="208" t="s">
        <v>38</v>
      </c>
      <c r="O405" s="68"/>
      <c r="P405" s="191">
        <f>O405*H405</f>
        <v>0</v>
      </c>
      <c r="Q405" s="191">
        <v>0</v>
      </c>
      <c r="R405" s="191">
        <f>Q405*H405</f>
        <v>0</v>
      </c>
      <c r="S405" s="191">
        <v>0</v>
      </c>
      <c r="T405" s="192">
        <f>S405*H405</f>
        <v>0</v>
      </c>
      <c r="U405" s="31"/>
      <c r="V405" s="31"/>
      <c r="W405" s="31"/>
      <c r="X405" s="31"/>
      <c r="Y405" s="31"/>
      <c r="Z405" s="31"/>
      <c r="AA405" s="31"/>
      <c r="AB405" s="31"/>
      <c r="AC405" s="31"/>
      <c r="AD405" s="31"/>
      <c r="AE405" s="31"/>
      <c r="AR405" s="193" t="s">
        <v>2052</v>
      </c>
      <c r="AT405" s="193" t="s">
        <v>185</v>
      </c>
      <c r="AU405" s="193" t="s">
        <v>80</v>
      </c>
      <c r="AY405" s="14" t="s">
        <v>149</v>
      </c>
      <c r="BE405" s="194">
        <f>IF(N405="základní",J405,0)</f>
        <v>0</v>
      </c>
      <c r="BF405" s="194">
        <f>IF(N405="snížená",J405,0)</f>
        <v>0</v>
      </c>
      <c r="BG405" s="194">
        <f>IF(N405="zákl. přenesená",J405,0)</f>
        <v>0</v>
      </c>
      <c r="BH405" s="194">
        <f>IF(N405="sníž. přenesená",J405,0)</f>
        <v>0</v>
      </c>
      <c r="BI405" s="194">
        <f>IF(N405="nulová",J405,0)</f>
        <v>0</v>
      </c>
      <c r="BJ405" s="14" t="s">
        <v>80</v>
      </c>
      <c r="BK405" s="194">
        <f>ROUND(I405*H405,2)</f>
        <v>0</v>
      </c>
      <c r="BL405" s="14" t="s">
        <v>2052</v>
      </c>
      <c r="BM405" s="193" t="s">
        <v>2315</v>
      </c>
    </row>
    <row r="406" spans="1:65" s="2" customFormat="1" ht="11.25">
      <c r="A406" s="31"/>
      <c r="B406" s="32"/>
      <c r="C406" s="33"/>
      <c r="D406" s="195" t="s">
        <v>157</v>
      </c>
      <c r="E406" s="33"/>
      <c r="F406" s="196" t="s">
        <v>2314</v>
      </c>
      <c r="G406" s="33"/>
      <c r="H406" s="33"/>
      <c r="I406" s="197"/>
      <c r="J406" s="33"/>
      <c r="K406" s="33"/>
      <c r="L406" s="36"/>
      <c r="M406" s="198"/>
      <c r="N406" s="199"/>
      <c r="O406" s="68"/>
      <c r="P406" s="68"/>
      <c r="Q406" s="68"/>
      <c r="R406" s="68"/>
      <c r="S406" s="68"/>
      <c r="T406" s="69"/>
      <c r="U406" s="31"/>
      <c r="V406" s="31"/>
      <c r="W406" s="31"/>
      <c r="X406" s="31"/>
      <c r="Y406" s="31"/>
      <c r="Z406" s="31"/>
      <c r="AA406" s="31"/>
      <c r="AB406" s="31"/>
      <c r="AC406" s="31"/>
      <c r="AD406" s="31"/>
      <c r="AE406" s="31"/>
      <c r="AT406" s="14" t="s">
        <v>157</v>
      </c>
      <c r="AU406" s="14" t="s">
        <v>80</v>
      </c>
    </row>
    <row r="407" spans="1:65" s="2" customFormat="1" ht="24.2" customHeight="1">
      <c r="A407" s="31"/>
      <c r="B407" s="32"/>
      <c r="C407" s="200" t="s">
        <v>866</v>
      </c>
      <c r="D407" s="200" t="s">
        <v>185</v>
      </c>
      <c r="E407" s="201" t="s">
        <v>2316</v>
      </c>
      <c r="F407" s="202" t="s">
        <v>2317</v>
      </c>
      <c r="G407" s="203" t="s">
        <v>197</v>
      </c>
      <c r="H407" s="204">
        <v>1</v>
      </c>
      <c r="I407" s="205"/>
      <c r="J407" s="206">
        <f>ROUND(I407*H407,2)</f>
        <v>0</v>
      </c>
      <c r="K407" s="202" t="s">
        <v>154</v>
      </c>
      <c r="L407" s="36"/>
      <c r="M407" s="207" t="s">
        <v>1</v>
      </c>
      <c r="N407" s="208" t="s">
        <v>38</v>
      </c>
      <c r="O407" s="68"/>
      <c r="P407" s="191">
        <f>O407*H407</f>
        <v>0</v>
      </c>
      <c r="Q407" s="191">
        <v>0</v>
      </c>
      <c r="R407" s="191">
        <f>Q407*H407</f>
        <v>0</v>
      </c>
      <c r="S407" s="191">
        <v>0</v>
      </c>
      <c r="T407" s="192">
        <f>S407*H407</f>
        <v>0</v>
      </c>
      <c r="U407" s="31"/>
      <c r="V407" s="31"/>
      <c r="W407" s="31"/>
      <c r="X407" s="31"/>
      <c r="Y407" s="31"/>
      <c r="Z407" s="31"/>
      <c r="AA407" s="31"/>
      <c r="AB407" s="31"/>
      <c r="AC407" s="31"/>
      <c r="AD407" s="31"/>
      <c r="AE407" s="31"/>
      <c r="AR407" s="193" t="s">
        <v>2052</v>
      </c>
      <c r="AT407" s="193" t="s">
        <v>185</v>
      </c>
      <c r="AU407" s="193" t="s">
        <v>80</v>
      </c>
      <c r="AY407" s="14" t="s">
        <v>149</v>
      </c>
      <c r="BE407" s="194">
        <f>IF(N407="základní",J407,0)</f>
        <v>0</v>
      </c>
      <c r="BF407" s="194">
        <f>IF(N407="snížená",J407,0)</f>
        <v>0</v>
      </c>
      <c r="BG407" s="194">
        <f>IF(N407="zákl. přenesená",J407,0)</f>
        <v>0</v>
      </c>
      <c r="BH407" s="194">
        <f>IF(N407="sníž. přenesená",J407,0)</f>
        <v>0</v>
      </c>
      <c r="BI407" s="194">
        <f>IF(N407="nulová",J407,0)</f>
        <v>0</v>
      </c>
      <c r="BJ407" s="14" t="s">
        <v>80</v>
      </c>
      <c r="BK407" s="194">
        <f>ROUND(I407*H407,2)</f>
        <v>0</v>
      </c>
      <c r="BL407" s="14" t="s">
        <v>2052</v>
      </c>
      <c r="BM407" s="193" t="s">
        <v>2318</v>
      </c>
    </row>
    <row r="408" spans="1:65" s="2" customFormat="1" ht="19.5">
      <c r="A408" s="31"/>
      <c r="B408" s="32"/>
      <c r="C408" s="33"/>
      <c r="D408" s="195" t="s">
        <v>157</v>
      </c>
      <c r="E408" s="33"/>
      <c r="F408" s="196" t="s">
        <v>2317</v>
      </c>
      <c r="G408" s="33"/>
      <c r="H408" s="33"/>
      <c r="I408" s="197"/>
      <c r="J408" s="33"/>
      <c r="K408" s="33"/>
      <c r="L408" s="36"/>
      <c r="M408" s="209"/>
      <c r="N408" s="210"/>
      <c r="O408" s="211"/>
      <c r="P408" s="211"/>
      <c r="Q408" s="211"/>
      <c r="R408" s="211"/>
      <c r="S408" s="211"/>
      <c r="T408" s="212"/>
      <c r="U408" s="31"/>
      <c r="V408" s="31"/>
      <c r="W408" s="31"/>
      <c r="X408" s="31"/>
      <c r="Y408" s="31"/>
      <c r="Z408" s="31"/>
      <c r="AA408" s="31"/>
      <c r="AB408" s="31"/>
      <c r="AC408" s="31"/>
      <c r="AD408" s="31"/>
      <c r="AE408" s="31"/>
      <c r="AT408" s="14" t="s">
        <v>157</v>
      </c>
      <c r="AU408" s="14" t="s">
        <v>80</v>
      </c>
    </row>
    <row r="409" spans="1:65" s="2" customFormat="1" ht="6.95" customHeight="1">
      <c r="A409" s="31"/>
      <c r="B409" s="51"/>
      <c r="C409" s="52"/>
      <c r="D409" s="52"/>
      <c r="E409" s="52"/>
      <c r="F409" s="52"/>
      <c r="G409" s="52"/>
      <c r="H409" s="52"/>
      <c r="I409" s="52"/>
      <c r="J409" s="52"/>
      <c r="K409" s="52"/>
      <c r="L409" s="36"/>
      <c r="M409" s="31"/>
      <c r="O409" s="31"/>
      <c r="P409" s="31"/>
      <c r="Q409" s="31"/>
      <c r="R409" s="31"/>
      <c r="S409" s="31"/>
      <c r="T409" s="31"/>
      <c r="U409" s="31"/>
      <c r="V409" s="31"/>
      <c r="W409" s="31"/>
      <c r="X409" s="31"/>
      <c r="Y409" s="31"/>
      <c r="Z409" s="31"/>
      <c r="AA409" s="31"/>
      <c r="AB409" s="31"/>
      <c r="AC409" s="31"/>
      <c r="AD409" s="31"/>
      <c r="AE409" s="31"/>
    </row>
  </sheetData>
  <sheetProtection algorithmName="SHA-512" hashValue="1oXTdO8Tf2HJZK9Z4gwjnvFJv32TLe9IdjLC5ALSy0sGVg/ZBH8Mij8QoLvVB6oOpbteP4395aMPhhFOHO8aEg==" saltValue="oY/DmCVx9nHkwPhie52Hh+27F1lPdOQ0wU7fu5pJJDlCEOblbEfrKrzmUj9yNByGja54HK01dxfm5MAl7b0Pfw==" spinCount="100000" sheet="1" objects="1" scenarios="1" formatColumns="0" formatRows="0" autoFilter="0"/>
  <autoFilter ref="C120:K408"/>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2"/>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121</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s="1" customFormat="1" ht="12" customHeight="1">
      <c r="B8" s="17"/>
      <c r="D8" s="116" t="s">
        <v>126</v>
      </c>
      <c r="L8" s="17"/>
    </row>
    <row r="9" spans="1:46" s="2" customFormat="1" ht="16.5" customHeight="1">
      <c r="A9" s="31"/>
      <c r="B9" s="36"/>
      <c r="C9" s="31"/>
      <c r="D9" s="31"/>
      <c r="E9" s="268" t="s">
        <v>2045</v>
      </c>
      <c r="F9" s="270"/>
      <c r="G9" s="270"/>
      <c r="H9" s="270"/>
      <c r="I9" s="31"/>
      <c r="J9" s="31"/>
      <c r="K9" s="31"/>
      <c r="L9" s="48"/>
      <c r="S9" s="31"/>
      <c r="T9" s="31"/>
      <c r="U9" s="31"/>
      <c r="V9" s="31"/>
      <c r="W9" s="31"/>
      <c r="X9" s="31"/>
      <c r="Y9" s="31"/>
      <c r="Z9" s="31"/>
      <c r="AA9" s="31"/>
      <c r="AB9" s="31"/>
      <c r="AC9" s="31"/>
      <c r="AD9" s="31"/>
      <c r="AE9" s="31"/>
    </row>
    <row r="10" spans="1:46" s="2" customFormat="1" ht="12" customHeight="1">
      <c r="A10" s="31"/>
      <c r="B10" s="36"/>
      <c r="C10" s="31"/>
      <c r="D10" s="116" t="s">
        <v>128</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customHeight="1">
      <c r="A11" s="31"/>
      <c r="B11" s="36"/>
      <c r="C11" s="31"/>
      <c r="D11" s="31"/>
      <c r="E11" s="271" t="s">
        <v>2319</v>
      </c>
      <c r="F11" s="270"/>
      <c r="G11" s="270"/>
      <c r="H11" s="270"/>
      <c r="I11" s="31"/>
      <c r="J11" s="31"/>
      <c r="K11" s="31"/>
      <c r="L11" s="48"/>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customHeight="1">
      <c r="A14" s="31"/>
      <c r="B14" s="36"/>
      <c r="C14" s="31"/>
      <c r="D14" s="116" t="s">
        <v>20</v>
      </c>
      <c r="E14" s="31"/>
      <c r="F14" s="107" t="s">
        <v>21</v>
      </c>
      <c r="G14" s="31"/>
      <c r="H14" s="31"/>
      <c r="I14" s="116" t="s">
        <v>22</v>
      </c>
      <c r="J14" s="117" t="str">
        <f>'Rekapitulace zakázky'!AN8</f>
        <v>8. 10. 2020</v>
      </c>
      <c r="K14" s="31"/>
      <c r="L14" s="48"/>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customHeight="1">
      <c r="A16" s="31"/>
      <c r="B16" s="36"/>
      <c r="C16" s="31"/>
      <c r="D16" s="116" t="s">
        <v>24</v>
      </c>
      <c r="E16" s="31"/>
      <c r="F16" s="31"/>
      <c r="G16" s="31"/>
      <c r="H16" s="31"/>
      <c r="I16" s="116" t="s">
        <v>25</v>
      </c>
      <c r="J16" s="107" t="str">
        <f>IF('Rekapitulace zakázky'!AN10="","",'Rekapitulace zakázky'!AN10)</f>
        <v/>
      </c>
      <c r="K16" s="31"/>
      <c r="L16" s="48"/>
      <c r="S16" s="31"/>
      <c r="T16" s="31"/>
      <c r="U16" s="31"/>
      <c r="V16" s="31"/>
      <c r="W16" s="31"/>
      <c r="X16" s="31"/>
      <c r="Y16" s="31"/>
      <c r="Z16" s="31"/>
      <c r="AA16" s="31"/>
      <c r="AB16" s="31"/>
      <c r="AC16" s="31"/>
      <c r="AD16" s="31"/>
      <c r="AE16" s="31"/>
    </row>
    <row r="17" spans="1:31" s="2" customFormat="1" ht="18" customHeight="1">
      <c r="A17" s="31"/>
      <c r="B17" s="36"/>
      <c r="C17" s="31"/>
      <c r="D17" s="31"/>
      <c r="E17" s="107" t="str">
        <f>IF('Rekapitulace zakázky'!E11="","",'Rekapitulace zakázky'!E11)</f>
        <v xml:space="preserve"> </v>
      </c>
      <c r="F17" s="31"/>
      <c r="G17" s="31"/>
      <c r="H17" s="31"/>
      <c r="I17" s="116" t="s">
        <v>26</v>
      </c>
      <c r="J17" s="107" t="str">
        <f>IF('Rekapitulace zakázky'!AN11="","",'Rekapitulace zakázky'!AN11)</f>
        <v/>
      </c>
      <c r="K17" s="31"/>
      <c r="L17" s="48"/>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customHeight="1">
      <c r="A19" s="31"/>
      <c r="B19" s="36"/>
      <c r="C19" s="31"/>
      <c r="D19" s="116" t="s">
        <v>27</v>
      </c>
      <c r="E19" s="31"/>
      <c r="F19" s="31"/>
      <c r="G19" s="31"/>
      <c r="H19" s="31"/>
      <c r="I19" s="116" t="s">
        <v>25</v>
      </c>
      <c r="J19" s="27" t="str">
        <f>'Rekapitulace zakázky'!AN13</f>
        <v>Vyplň údaj</v>
      </c>
      <c r="K19" s="31"/>
      <c r="L19" s="48"/>
      <c r="S19" s="31"/>
      <c r="T19" s="31"/>
      <c r="U19" s="31"/>
      <c r="V19" s="31"/>
      <c r="W19" s="31"/>
      <c r="X19" s="31"/>
      <c r="Y19" s="31"/>
      <c r="Z19" s="31"/>
      <c r="AA19" s="31"/>
      <c r="AB19" s="31"/>
      <c r="AC19" s="31"/>
      <c r="AD19" s="31"/>
      <c r="AE19" s="31"/>
    </row>
    <row r="20" spans="1:31" s="2" customFormat="1" ht="18" customHeight="1">
      <c r="A20" s="31"/>
      <c r="B20" s="36"/>
      <c r="C20" s="31"/>
      <c r="D20" s="31"/>
      <c r="E20" s="272" t="str">
        <f>'Rekapitulace zakázky'!E14</f>
        <v>Vyplň údaj</v>
      </c>
      <c r="F20" s="273"/>
      <c r="G20" s="273"/>
      <c r="H20" s="273"/>
      <c r="I20" s="116" t="s">
        <v>26</v>
      </c>
      <c r="J20" s="27" t="str">
        <f>'Rekapitulace zakázky'!AN14</f>
        <v>Vyplň údaj</v>
      </c>
      <c r="K20" s="31"/>
      <c r="L20" s="48"/>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customHeight="1">
      <c r="A22" s="31"/>
      <c r="B22" s="36"/>
      <c r="C22" s="31"/>
      <c r="D22" s="116" t="s">
        <v>29</v>
      </c>
      <c r="E22" s="31"/>
      <c r="F22" s="31"/>
      <c r="G22" s="31"/>
      <c r="H22" s="31"/>
      <c r="I22" s="116" t="s">
        <v>25</v>
      </c>
      <c r="J22" s="107" t="str">
        <f>IF('Rekapitulace zakázky'!AN16="","",'Rekapitulace zakázky'!AN16)</f>
        <v/>
      </c>
      <c r="K22" s="31"/>
      <c r="L22" s="48"/>
      <c r="S22" s="31"/>
      <c r="T22" s="31"/>
      <c r="U22" s="31"/>
      <c r="V22" s="31"/>
      <c r="W22" s="31"/>
      <c r="X22" s="31"/>
      <c r="Y22" s="31"/>
      <c r="Z22" s="31"/>
      <c r="AA22" s="31"/>
      <c r="AB22" s="31"/>
      <c r="AC22" s="31"/>
      <c r="AD22" s="31"/>
      <c r="AE22" s="31"/>
    </row>
    <row r="23" spans="1:31" s="2" customFormat="1" ht="18" customHeight="1">
      <c r="A23" s="31"/>
      <c r="B23" s="36"/>
      <c r="C23" s="31"/>
      <c r="D23" s="31"/>
      <c r="E23" s="107" t="str">
        <f>IF('Rekapitulace zakázky'!E17="","",'Rekapitulace zakázky'!E17)</f>
        <v xml:space="preserve"> </v>
      </c>
      <c r="F23" s="31"/>
      <c r="G23" s="31"/>
      <c r="H23" s="31"/>
      <c r="I23" s="116" t="s">
        <v>26</v>
      </c>
      <c r="J23" s="107" t="str">
        <f>IF('Rekapitulace zakázky'!AN17="","",'Rekapitulace zakázky'!AN17)</f>
        <v/>
      </c>
      <c r="K23" s="31"/>
      <c r="L23" s="48"/>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customHeight="1">
      <c r="A25" s="31"/>
      <c r="B25" s="36"/>
      <c r="C25" s="31"/>
      <c r="D25" s="116" t="s">
        <v>31</v>
      </c>
      <c r="E25" s="31"/>
      <c r="F25" s="31"/>
      <c r="G25" s="31"/>
      <c r="H25" s="31"/>
      <c r="I25" s="116" t="s">
        <v>25</v>
      </c>
      <c r="J25" s="107" t="str">
        <f>IF('Rekapitulace zakázky'!AN19="","",'Rekapitulace zakázky'!AN19)</f>
        <v/>
      </c>
      <c r="K25" s="31"/>
      <c r="L25" s="48"/>
      <c r="S25" s="31"/>
      <c r="T25" s="31"/>
      <c r="U25" s="31"/>
      <c r="V25" s="31"/>
      <c r="W25" s="31"/>
      <c r="X25" s="31"/>
      <c r="Y25" s="31"/>
      <c r="Z25" s="31"/>
      <c r="AA25" s="31"/>
      <c r="AB25" s="31"/>
      <c r="AC25" s="31"/>
      <c r="AD25" s="31"/>
      <c r="AE25" s="31"/>
    </row>
    <row r="26" spans="1:31" s="2" customFormat="1" ht="18" customHeight="1">
      <c r="A26" s="31"/>
      <c r="B26" s="36"/>
      <c r="C26" s="31"/>
      <c r="D26" s="31"/>
      <c r="E26" s="107" t="str">
        <f>IF('Rekapitulace zakázky'!E20="","",'Rekapitulace zakázky'!E20)</f>
        <v xml:space="preserve"> </v>
      </c>
      <c r="F26" s="31"/>
      <c r="G26" s="31"/>
      <c r="H26" s="31"/>
      <c r="I26" s="116" t="s">
        <v>26</v>
      </c>
      <c r="J26" s="107" t="str">
        <f>IF('Rekapitulace zakázky'!AN20="","",'Rekapitulace zakázky'!AN20)</f>
        <v/>
      </c>
      <c r="K26" s="31"/>
      <c r="L26" s="48"/>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customHeight="1">
      <c r="A28" s="31"/>
      <c r="B28" s="36"/>
      <c r="C28" s="31"/>
      <c r="D28" s="116" t="s">
        <v>32</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customHeight="1">
      <c r="A29" s="118"/>
      <c r="B29" s="119"/>
      <c r="C29" s="118"/>
      <c r="D29" s="118"/>
      <c r="E29" s="274" t="s">
        <v>1</v>
      </c>
      <c r="F29" s="274"/>
      <c r="G29" s="274"/>
      <c r="H29" s="274"/>
      <c r="I29" s="118"/>
      <c r="J29" s="118"/>
      <c r="K29" s="118"/>
      <c r="L29" s="120"/>
      <c r="S29" s="118"/>
      <c r="T29" s="118"/>
      <c r="U29" s="118"/>
      <c r="V29" s="118"/>
      <c r="W29" s="118"/>
      <c r="X29" s="118"/>
      <c r="Y29" s="118"/>
      <c r="Z29" s="118"/>
      <c r="AA29" s="118"/>
      <c r="AB29" s="118"/>
      <c r="AC29" s="118"/>
      <c r="AD29" s="118"/>
      <c r="AE29" s="118"/>
    </row>
    <row r="30" spans="1:31" s="2" customFormat="1" ht="6.95"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customHeight="1">
      <c r="A32" s="31"/>
      <c r="B32" s="36"/>
      <c r="C32" s="31"/>
      <c r="D32" s="122" t="s">
        <v>33</v>
      </c>
      <c r="E32" s="31"/>
      <c r="F32" s="31"/>
      <c r="G32" s="31"/>
      <c r="H32" s="31"/>
      <c r="I32" s="31"/>
      <c r="J32" s="123">
        <f>ROUND(J120, 2)</f>
        <v>0</v>
      </c>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customHeight="1">
      <c r="A34" s="31"/>
      <c r="B34" s="36"/>
      <c r="C34" s="31"/>
      <c r="D34" s="31"/>
      <c r="E34" s="31"/>
      <c r="F34" s="124" t="s">
        <v>35</v>
      </c>
      <c r="G34" s="31"/>
      <c r="H34" s="31"/>
      <c r="I34" s="124" t="s">
        <v>34</v>
      </c>
      <c r="J34" s="124" t="s">
        <v>36</v>
      </c>
      <c r="K34" s="31"/>
      <c r="L34" s="48"/>
      <c r="S34" s="31"/>
      <c r="T34" s="31"/>
      <c r="U34" s="31"/>
      <c r="V34" s="31"/>
      <c r="W34" s="31"/>
      <c r="X34" s="31"/>
      <c r="Y34" s="31"/>
      <c r="Z34" s="31"/>
      <c r="AA34" s="31"/>
      <c r="AB34" s="31"/>
      <c r="AC34" s="31"/>
      <c r="AD34" s="31"/>
      <c r="AE34" s="31"/>
    </row>
    <row r="35" spans="1:31" s="2" customFormat="1" ht="14.45" customHeight="1">
      <c r="A35" s="31"/>
      <c r="B35" s="36"/>
      <c r="C35" s="31"/>
      <c r="D35" s="125" t="s">
        <v>37</v>
      </c>
      <c r="E35" s="116" t="s">
        <v>38</v>
      </c>
      <c r="F35" s="126">
        <f>ROUND((SUM(BE120:BE171)),  2)</f>
        <v>0</v>
      </c>
      <c r="G35" s="31"/>
      <c r="H35" s="31"/>
      <c r="I35" s="127">
        <v>0.21</v>
      </c>
      <c r="J35" s="126">
        <f>ROUND(((SUM(BE120:BE171))*I35),  2)</f>
        <v>0</v>
      </c>
      <c r="K35" s="31"/>
      <c r="L35" s="48"/>
      <c r="S35" s="31"/>
      <c r="T35" s="31"/>
      <c r="U35" s="31"/>
      <c r="V35" s="31"/>
      <c r="W35" s="31"/>
      <c r="X35" s="31"/>
      <c r="Y35" s="31"/>
      <c r="Z35" s="31"/>
      <c r="AA35" s="31"/>
      <c r="AB35" s="31"/>
      <c r="AC35" s="31"/>
      <c r="AD35" s="31"/>
      <c r="AE35" s="31"/>
    </row>
    <row r="36" spans="1:31" s="2" customFormat="1" ht="14.45" customHeight="1">
      <c r="A36" s="31"/>
      <c r="B36" s="36"/>
      <c r="C36" s="31"/>
      <c r="D36" s="31"/>
      <c r="E36" s="116" t="s">
        <v>39</v>
      </c>
      <c r="F36" s="126">
        <f>ROUND((SUM(BF120:BF171)),  2)</f>
        <v>0</v>
      </c>
      <c r="G36" s="31"/>
      <c r="H36" s="31"/>
      <c r="I36" s="127">
        <v>0.15</v>
      </c>
      <c r="J36" s="126">
        <f>ROUND(((SUM(BF120:BF171))*I36),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40</v>
      </c>
      <c r="F37" s="126">
        <f>ROUND((SUM(BG120:BG171)),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41</v>
      </c>
      <c r="F38" s="126">
        <f>ROUND((SUM(BH120:BH171)),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42</v>
      </c>
      <c r="F39" s="126">
        <f>ROUND((SUM(BI120:BI171)),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customHeight="1">
      <c r="A41" s="31"/>
      <c r="B41" s="36"/>
      <c r="C41" s="128"/>
      <c r="D41" s="129" t="s">
        <v>43</v>
      </c>
      <c r="E41" s="130"/>
      <c r="F41" s="130"/>
      <c r="G41" s="131" t="s">
        <v>44</v>
      </c>
      <c r="H41" s="132" t="s">
        <v>45</v>
      </c>
      <c r="I41" s="130"/>
      <c r="J41" s="133">
        <f>SUM(J32:J39)</f>
        <v>0</v>
      </c>
      <c r="K41" s="134"/>
      <c r="L41" s="48"/>
      <c r="S41" s="31"/>
      <c r="T41" s="31"/>
      <c r="U41" s="31"/>
      <c r="V41" s="31"/>
      <c r="W41" s="31"/>
      <c r="X41" s="31"/>
      <c r="Y41" s="31"/>
      <c r="Z41" s="31"/>
      <c r="AA41" s="31"/>
      <c r="AB41" s="31"/>
      <c r="AC41" s="31"/>
      <c r="AD41" s="31"/>
      <c r="AE41" s="31"/>
    </row>
    <row r="42" spans="1:31" s="2" customFormat="1" ht="14.4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2" customFormat="1" ht="16.5" customHeight="1">
      <c r="A87" s="31"/>
      <c r="B87" s="32"/>
      <c r="C87" s="33"/>
      <c r="D87" s="33"/>
      <c r="E87" s="275" t="s">
        <v>2045</v>
      </c>
      <c r="F87" s="277"/>
      <c r="G87" s="277"/>
      <c r="H87" s="277"/>
      <c r="I87" s="33"/>
      <c r="J87" s="33"/>
      <c r="K87" s="33"/>
      <c r="L87" s="48"/>
      <c r="S87" s="31"/>
      <c r="T87" s="31"/>
      <c r="U87" s="31"/>
      <c r="V87" s="31"/>
      <c r="W87" s="31"/>
      <c r="X87" s="31"/>
      <c r="Y87" s="31"/>
      <c r="Z87" s="31"/>
      <c r="AA87" s="31"/>
      <c r="AB87" s="31"/>
      <c r="AC87" s="31"/>
      <c r="AD87" s="31"/>
      <c r="AE87" s="31"/>
    </row>
    <row r="88" spans="1:31" s="2" customFormat="1" ht="12" customHeight="1">
      <c r="A88" s="31"/>
      <c r="B88" s="32"/>
      <c r="C88" s="26" t="s">
        <v>128</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customHeight="1">
      <c r="A89" s="31"/>
      <c r="B89" s="32"/>
      <c r="C89" s="33"/>
      <c r="D89" s="33"/>
      <c r="E89" s="227" t="str">
        <f>E11</f>
        <v>SO02.2 - Zemní práce</v>
      </c>
      <c r="F89" s="277"/>
      <c r="G89" s="277"/>
      <c r="H89" s="277"/>
      <c r="I89" s="33"/>
      <c r="J89" s="33"/>
      <c r="K89" s="33"/>
      <c r="L89" s="48"/>
      <c r="S89" s="31"/>
      <c r="T89" s="31"/>
      <c r="U89" s="31"/>
      <c r="V89" s="31"/>
      <c r="W89" s="31"/>
      <c r="X89" s="31"/>
      <c r="Y89" s="31"/>
      <c r="Z89" s="31"/>
      <c r="AA89" s="31"/>
      <c r="AB89" s="31"/>
      <c r="AC89" s="31"/>
      <c r="AD89" s="31"/>
      <c r="AE89" s="31"/>
    </row>
    <row r="90" spans="1:31"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customHeight="1">
      <c r="A91" s="31"/>
      <c r="B91" s="32"/>
      <c r="C91" s="26" t="s">
        <v>20</v>
      </c>
      <c r="D91" s="33"/>
      <c r="E91" s="33"/>
      <c r="F91" s="24" t="str">
        <f>F14</f>
        <v xml:space="preserve"> </v>
      </c>
      <c r="G91" s="33"/>
      <c r="H91" s="33"/>
      <c r="I91" s="26" t="s">
        <v>22</v>
      </c>
      <c r="J91" s="63" t="str">
        <f>IF(J14="","",J14)</f>
        <v>8. 10. 2020</v>
      </c>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customHeight="1">
      <c r="A93" s="31"/>
      <c r="B93" s="32"/>
      <c r="C93" s="26" t="s">
        <v>24</v>
      </c>
      <c r="D93" s="33"/>
      <c r="E93" s="33"/>
      <c r="F93" s="24" t="str">
        <f>E17</f>
        <v xml:space="preserve"> </v>
      </c>
      <c r="G93" s="33"/>
      <c r="H93" s="33"/>
      <c r="I93" s="26" t="s">
        <v>29</v>
      </c>
      <c r="J93" s="29" t="str">
        <f>E23</f>
        <v xml:space="preserve"> </v>
      </c>
      <c r="K93" s="33"/>
      <c r="L93" s="48"/>
      <c r="S93" s="31"/>
      <c r="T93" s="31"/>
      <c r="U93" s="31"/>
      <c r="V93" s="31"/>
      <c r="W93" s="31"/>
      <c r="X93" s="31"/>
      <c r="Y93" s="31"/>
      <c r="Z93" s="31"/>
      <c r="AA93" s="31"/>
      <c r="AB93" s="31"/>
      <c r="AC93" s="31"/>
      <c r="AD93" s="31"/>
      <c r="AE93" s="31"/>
    </row>
    <row r="94" spans="1:31" s="2" customFormat="1" ht="15.2" customHeight="1">
      <c r="A94" s="31"/>
      <c r="B94" s="32"/>
      <c r="C94" s="26" t="s">
        <v>27</v>
      </c>
      <c r="D94" s="33"/>
      <c r="E94" s="33"/>
      <c r="F94" s="24" t="str">
        <f>IF(E20="","",E20)</f>
        <v>Vyplň údaj</v>
      </c>
      <c r="G94" s="33"/>
      <c r="H94" s="33"/>
      <c r="I94" s="26" t="s">
        <v>31</v>
      </c>
      <c r="J94" s="29" t="str">
        <f>E26</f>
        <v xml:space="preserve"> </v>
      </c>
      <c r="K94" s="33"/>
      <c r="L94" s="48"/>
      <c r="S94" s="31"/>
      <c r="T94" s="31"/>
      <c r="U94" s="31"/>
      <c r="V94" s="31"/>
      <c r="W94" s="31"/>
      <c r="X94" s="31"/>
      <c r="Y94" s="31"/>
      <c r="Z94" s="31"/>
      <c r="AA94" s="31"/>
      <c r="AB94" s="31"/>
      <c r="AC94" s="31"/>
      <c r="AD94" s="31"/>
      <c r="AE94" s="31"/>
    </row>
    <row r="95" spans="1:31"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customHeight="1">
      <c r="A96" s="31"/>
      <c r="B96" s="32"/>
      <c r="C96" s="146" t="s">
        <v>131</v>
      </c>
      <c r="D96" s="147"/>
      <c r="E96" s="147"/>
      <c r="F96" s="147"/>
      <c r="G96" s="147"/>
      <c r="H96" s="147"/>
      <c r="I96" s="147"/>
      <c r="J96" s="148" t="s">
        <v>132</v>
      </c>
      <c r="K96" s="147"/>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customHeight="1">
      <c r="A98" s="31"/>
      <c r="B98" s="32"/>
      <c r="C98" s="149" t="s">
        <v>133</v>
      </c>
      <c r="D98" s="33"/>
      <c r="E98" s="33"/>
      <c r="F98" s="33"/>
      <c r="G98" s="33"/>
      <c r="H98" s="33"/>
      <c r="I98" s="33"/>
      <c r="J98" s="81">
        <f>J120</f>
        <v>0</v>
      </c>
      <c r="K98" s="33"/>
      <c r="L98" s="48"/>
      <c r="S98" s="31"/>
      <c r="T98" s="31"/>
      <c r="U98" s="31"/>
      <c r="V98" s="31"/>
      <c r="W98" s="31"/>
      <c r="X98" s="31"/>
      <c r="Y98" s="31"/>
      <c r="Z98" s="31"/>
      <c r="AA98" s="31"/>
      <c r="AB98" s="31"/>
      <c r="AC98" s="31"/>
      <c r="AD98" s="31"/>
      <c r="AE98" s="31"/>
      <c r="AU98" s="14" t="s">
        <v>134</v>
      </c>
    </row>
    <row r="99" spans="1:47" s="2" customFormat="1" ht="21.75"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47" s="2" customFormat="1" ht="6.95" customHeight="1">
      <c r="A100" s="31"/>
      <c r="B100" s="51"/>
      <c r="C100" s="52"/>
      <c r="D100" s="52"/>
      <c r="E100" s="52"/>
      <c r="F100" s="52"/>
      <c r="G100" s="52"/>
      <c r="H100" s="52"/>
      <c r="I100" s="52"/>
      <c r="J100" s="52"/>
      <c r="K100" s="52"/>
      <c r="L100" s="48"/>
      <c r="S100" s="31"/>
      <c r="T100" s="31"/>
      <c r="U100" s="31"/>
      <c r="V100" s="31"/>
      <c r="W100" s="31"/>
      <c r="X100" s="31"/>
      <c r="Y100" s="31"/>
      <c r="Z100" s="31"/>
      <c r="AA100" s="31"/>
      <c r="AB100" s="31"/>
      <c r="AC100" s="31"/>
      <c r="AD100" s="31"/>
      <c r="AE100" s="31"/>
    </row>
    <row r="104" spans="1:47" s="2" customFormat="1" ht="6.95" customHeight="1">
      <c r="A104" s="31"/>
      <c r="B104" s="53"/>
      <c r="C104" s="54"/>
      <c r="D104" s="54"/>
      <c r="E104" s="54"/>
      <c r="F104" s="54"/>
      <c r="G104" s="54"/>
      <c r="H104" s="54"/>
      <c r="I104" s="54"/>
      <c r="J104" s="54"/>
      <c r="K104" s="54"/>
      <c r="L104" s="48"/>
      <c r="S104" s="31"/>
      <c r="T104" s="31"/>
      <c r="U104" s="31"/>
      <c r="V104" s="31"/>
      <c r="W104" s="31"/>
      <c r="X104" s="31"/>
      <c r="Y104" s="31"/>
      <c r="Z104" s="31"/>
      <c r="AA104" s="31"/>
      <c r="AB104" s="31"/>
      <c r="AC104" s="31"/>
      <c r="AD104" s="31"/>
      <c r="AE104" s="31"/>
    </row>
    <row r="105" spans="1:47" s="2" customFormat="1" ht="24.95" customHeight="1">
      <c r="A105" s="31"/>
      <c r="B105" s="32"/>
      <c r="C105" s="20" t="s">
        <v>136</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47" s="2" customFormat="1" ht="6.9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47" s="2" customFormat="1" ht="12" customHeight="1">
      <c r="A107" s="31"/>
      <c r="B107" s="32"/>
      <c r="C107" s="26" t="s">
        <v>16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47" s="2" customFormat="1" ht="16.5" customHeight="1">
      <c r="A108" s="31"/>
      <c r="B108" s="32"/>
      <c r="C108" s="33"/>
      <c r="D108" s="33"/>
      <c r="E108" s="275" t="str">
        <f>E7</f>
        <v>Oprava zabezpečovacího zařízení v žst. Bechyně</v>
      </c>
      <c r="F108" s="276"/>
      <c r="G108" s="276"/>
      <c r="H108" s="276"/>
      <c r="I108" s="33"/>
      <c r="J108" s="33"/>
      <c r="K108" s="33"/>
      <c r="L108" s="48"/>
      <c r="S108" s="31"/>
      <c r="T108" s="31"/>
      <c r="U108" s="31"/>
      <c r="V108" s="31"/>
      <c r="W108" s="31"/>
      <c r="X108" s="31"/>
      <c r="Y108" s="31"/>
      <c r="Z108" s="31"/>
      <c r="AA108" s="31"/>
      <c r="AB108" s="31"/>
      <c r="AC108" s="31"/>
      <c r="AD108" s="31"/>
      <c r="AE108" s="31"/>
    </row>
    <row r="109" spans="1:47" s="1" customFormat="1" ht="12" customHeight="1">
      <c r="B109" s="18"/>
      <c r="C109" s="26" t="s">
        <v>126</v>
      </c>
      <c r="D109" s="19"/>
      <c r="E109" s="19"/>
      <c r="F109" s="19"/>
      <c r="G109" s="19"/>
      <c r="H109" s="19"/>
      <c r="I109" s="19"/>
      <c r="J109" s="19"/>
      <c r="K109" s="19"/>
      <c r="L109" s="17"/>
    </row>
    <row r="110" spans="1:47" s="2" customFormat="1" ht="16.5" customHeight="1">
      <c r="A110" s="31"/>
      <c r="B110" s="32"/>
      <c r="C110" s="33"/>
      <c r="D110" s="33"/>
      <c r="E110" s="275" t="s">
        <v>2045</v>
      </c>
      <c r="F110" s="277"/>
      <c r="G110" s="277"/>
      <c r="H110" s="277"/>
      <c r="I110" s="33"/>
      <c r="J110" s="33"/>
      <c r="K110" s="33"/>
      <c r="L110" s="48"/>
      <c r="S110" s="31"/>
      <c r="T110" s="31"/>
      <c r="U110" s="31"/>
      <c r="V110" s="31"/>
      <c r="W110" s="31"/>
      <c r="X110" s="31"/>
      <c r="Y110" s="31"/>
      <c r="Z110" s="31"/>
      <c r="AA110" s="31"/>
      <c r="AB110" s="31"/>
      <c r="AC110" s="31"/>
      <c r="AD110" s="31"/>
      <c r="AE110" s="31"/>
    </row>
    <row r="111" spans="1:47" s="2" customFormat="1" ht="12" customHeight="1">
      <c r="A111" s="31"/>
      <c r="B111" s="32"/>
      <c r="C111" s="26" t="s">
        <v>128</v>
      </c>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47" s="2" customFormat="1" ht="16.5" customHeight="1">
      <c r="A112" s="31"/>
      <c r="B112" s="32"/>
      <c r="C112" s="33"/>
      <c r="D112" s="33"/>
      <c r="E112" s="227" t="str">
        <f>E11</f>
        <v>SO02.2 - Zemní práce</v>
      </c>
      <c r="F112" s="277"/>
      <c r="G112" s="277"/>
      <c r="H112" s="277"/>
      <c r="I112" s="33"/>
      <c r="J112" s="33"/>
      <c r="K112" s="33"/>
      <c r="L112" s="48"/>
      <c r="S112" s="31"/>
      <c r="T112" s="31"/>
      <c r="U112" s="31"/>
      <c r="V112" s="31"/>
      <c r="W112" s="31"/>
      <c r="X112" s="31"/>
      <c r="Y112" s="31"/>
      <c r="Z112" s="31"/>
      <c r="AA112" s="31"/>
      <c r="AB112" s="31"/>
      <c r="AC112" s="31"/>
      <c r="AD112" s="31"/>
      <c r="AE112" s="31"/>
    </row>
    <row r="113" spans="1:65"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2" customHeight="1">
      <c r="A114" s="31"/>
      <c r="B114" s="32"/>
      <c r="C114" s="26" t="s">
        <v>20</v>
      </c>
      <c r="D114" s="33"/>
      <c r="E114" s="33"/>
      <c r="F114" s="24" t="str">
        <f>F14</f>
        <v xml:space="preserve"> </v>
      </c>
      <c r="G114" s="33"/>
      <c r="H114" s="33"/>
      <c r="I114" s="26" t="s">
        <v>22</v>
      </c>
      <c r="J114" s="63" t="str">
        <f>IF(J14="","",J14)</f>
        <v>8. 10. 2020</v>
      </c>
      <c r="K114" s="33"/>
      <c r="L114" s="48"/>
      <c r="S114" s="31"/>
      <c r="T114" s="31"/>
      <c r="U114" s="31"/>
      <c r="V114" s="31"/>
      <c r="W114" s="31"/>
      <c r="X114" s="31"/>
      <c r="Y114" s="31"/>
      <c r="Z114" s="31"/>
      <c r="AA114" s="31"/>
      <c r="AB114" s="31"/>
      <c r="AC114" s="31"/>
      <c r="AD114" s="31"/>
      <c r="AE114" s="31"/>
    </row>
    <row r="115" spans="1:65" s="2" customFormat="1" ht="6.9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2" customFormat="1" ht="15.2" customHeight="1">
      <c r="A116" s="31"/>
      <c r="B116" s="32"/>
      <c r="C116" s="26" t="s">
        <v>24</v>
      </c>
      <c r="D116" s="33"/>
      <c r="E116" s="33"/>
      <c r="F116" s="24" t="str">
        <f>E17</f>
        <v xml:space="preserve"> </v>
      </c>
      <c r="G116" s="33"/>
      <c r="H116" s="33"/>
      <c r="I116" s="26" t="s">
        <v>29</v>
      </c>
      <c r="J116" s="29" t="str">
        <f>E23</f>
        <v xml:space="preserve"> </v>
      </c>
      <c r="K116" s="33"/>
      <c r="L116" s="48"/>
      <c r="S116" s="31"/>
      <c r="T116" s="31"/>
      <c r="U116" s="31"/>
      <c r="V116" s="31"/>
      <c r="W116" s="31"/>
      <c r="X116" s="31"/>
      <c r="Y116" s="31"/>
      <c r="Z116" s="31"/>
      <c r="AA116" s="31"/>
      <c r="AB116" s="31"/>
      <c r="AC116" s="31"/>
      <c r="AD116" s="31"/>
      <c r="AE116" s="31"/>
    </row>
    <row r="117" spans="1:65" s="2" customFormat="1" ht="15.2" customHeight="1">
      <c r="A117" s="31"/>
      <c r="B117" s="32"/>
      <c r="C117" s="26" t="s">
        <v>27</v>
      </c>
      <c r="D117" s="33"/>
      <c r="E117" s="33"/>
      <c r="F117" s="24" t="str">
        <f>IF(E20="","",E20)</f>
        <v>Vyplň údaj</v>
      </c>
      <c r="G117" s="33"/>
      <c r="H117" s="33"/>
      <c r="I117" s="26" t="s">
        <v>31</v>
      </c>
      <c r="J117" s="29" t="str">
        <f>E26</f>
        <v xml:space="preserve"> </v>
      </c>
      <c r="K117" s="33"/>
      <c r="L117" s="48"/>
      <c r="S117" s="31"/>
      <c r="T117" s="31"/>
      <c r="U117" s="31"/>
      <c r="V117" s="31"/>
      <c r="W117" s="31"/>
      <c r="X117" s="31"/>
      <c r="Y117" s="31"/>
      <c r="Z117" s="31"/>
      <c r="AA117" s="31"/>
      <c r="AB117" s="31"/>
      <c r="AC117" s="31"/>
      <c r="AD117" s="31"/>
      <c r="AE117" s="31"/>
    </row>
    <row r="118" spans="1:65" s="2" customFormat="1" ht="10.35"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10" customFormat="1" ht="29.25" customHeight="1">
      <c r="A119" s="156"/>
      <c r="B119" s="157"/>
      <c r="C119" s="158" t="s">
        <v>137</v>
      </c>
      <c r="D119" s="159" t="s">
        <v>58</v>
      </c>
      <c r="E119" s="159" t="s">
        <v>54</v>
      </c>
      <c r="F119" s="159" t="s">
        <v>55</v>
      </c>
      <c r="G119" s="159" t="s">
        <v>138</v>
      </c>
      <c r="H119" s="159" t="s">
        <v>139</v>
      </c>
      <c r="I119" s="159" t="s">
        <v>140</v>
      </c>
      <c r="J119" s="159" t="s">
        <v>132</v>
      </c>
      <c r="K119" s="160" t="s">
        <v>141</v>
      </c>
      <c r="L119" s="161"/>
      <c r="M119" s="72" t="s">
        <v>1</v>
      </c>
      <c r="N119" s="73" t="s">
        <v>37</v>
      </c>
      <c r="O119" s="73" t="s">
        <v>142</v>
      </c>
      <c r="P119" s="73" t="s">
        <v>143</v>
      </c>
      <c r="Q119" s="73" t="s">
        <v>144</v>
      </c>
      <c r="R119" s="73" t="s">
        <v>145</v>
      </c>
      <c r="S119" s="73" t="s">
        <v>146</v>
      </c>
      <c r="T119" s="74" t="s">
        <v>147</v>
      </c>
      <c r="U119" s="156"/>
      <c r="V119" s="156"/>
      <c r="W119" s="156"/>
      <c r="X119" s="156"/>
      <c r="Y119" s="156"/>
      <c r="Z119" s="156"/>
      <c r="AA119" s="156"/>
      <c r="AB119" s="156"/>
      <c r="AC119" s="156"/>
      <c r="AD119" s="156"/>
      <c r="AE119" s="156"/>
    </row>
    <row r="120" spans="1:65" s="2" customFormat="1" ht="22.9" customHeight="1">
      <c r="A120" s="31"/>
      <c r="B120" s="32"/>
      <c r="C120" s="79" t="s">
        <v>148</v>
      </c>
      <c r="D120" s="33"/>
      <c r="E120" s="33"/>
      <c r="F120" s="33"/>
      <c r="G120" s="33"/>
      <c r="H120" s="33"/>
      <c r="I120" s="33"/>
      <c r="J120" s="162">
        <f>BK120</f>
        <v>0</v>
      </c>
      <c r="K120" s="33"/>
      <c r="L120" s="36"/>
      <c r="M120" s="75"/>
      <c r="N120" s="163"/>
      <c r="O120" s="76"/>
      <c r="P120" s="164">
        <f>SUM(P121:P171)</f>
        <v>0</v>
      </c>
      <c r="Q120" s="76"/>
      <c r="R120" s="164">
        <f>SUM(R121:R171)</f>
        <v>0</v>
      </c>
      <c r="S120" s="76"/>
      <c r="T120" s="165">
        <f>SUM(T121:T171)</f>
        <v>0</v>
      </c>
      <c r="U120" s="31"/>
      <c r="V120" s="31"/>
      <c r="W120" s="31"/>
      <c r="X120" s="31"/>
      <c r="Y120" s="31"/>
      <c r="Z120" s="31"/>
      <c r="AA120" s="31"/>
      <c r="AB120" s="31"/>
      <c r="AC120" s="31"/>
      <c r="AD120" s="31"/>
      <c r="AE120" s="31"/>
      <c r="AT120" s="14" t="s">
        <v>72</v>
      </c>
      <c r="AU120" s="14" t="s">
        <v>134</v>
      </c>
      <c r="BK120" s="166">
        <f>SUM(BK121:BK171)</f>
        <v>0</v>
      </c>
    </row>
    <row r="121" spans="1:65" s="2" customFormat="1" ht="24.2" customHeight="1">
      <c r="A121" s="31"/>
      <c r="B121" s="32"/>
      <c r="C121" s="200" t="s">
        <v>244</v>
      </c>
      <c r="D121" s="200" t="s">
        <v>185</v>
      </c>
      <c r="E121" s="201" t="s">
        <v>2320</v>
      </c>
      <c r="F121" s="202" t="s">
        <v>2321</v>
      </c>
      <c r="G121" s="203" t="s">
        <v>153</v>
      </c>
      <c r="H121" s="204">
        <v>200</v>
      </c>
      <c r="I121" s="205"/>
      <c r="J121" s="206">
        <f>ROUND(I121*H121,2)</f>
        <v>0</v>
      </c>
      <c r="K121" s="202" t="s">
        <v>1625</v>
      </c>
      <c r="L121" s="36"/>
      <c r="M121" s="207" t="s">
        <v>1</v>
      </c>
      <c r="N121" s="208" t="s">
        <v>38</v>
      </c>
      <c r="O121" s="68"/>
      <c r="P121" s="191">
        <f>O121*H121</f>
        <v>0</v>
      </c>
      <c r="Q121" s="191">
        <v>0</v>
      </c>
      <c r="R121" s="191">
        <f>Q121*H121</f>
        <v>0</v>
      </c>
      <c r="S121" s="191">
        <v>0</v>
      </c>
      <c r="T121" s="192">
        <f>S121*H121</f>
        <v>0</v>
      </c>
      <c r="U121" s="31"/>
      <c r="V121" s="31"/>
      <c r="W121" s="31"/>
      <c r="X121" s="31"/>
      <c r="Y121" s="31"/>
      <c r="Z121" s="31"/>
      <c r="AA121" s="31"/>
      <c r="AB121" s="31"/>
      <c r="AC121" s="31"/>
      <c r="AD121" s="31"/>
      <c r="AE121" s="31"/>
      <c r="AR121" s="193" t="s">
        <v>164</v>
      </c>
      <c r="AT121" s="193" t="s">
        <v>185</v>
      </c>
      <c r="AU121" s="193" t="s">
        <v>73</v>
      </c>
      <c r="AY121" s="14" t="s">
        <v>149</v>
      </c>
      <c r="BE121" s="194">
        <f>IF(N121="základní",J121,0)</f>
        <v>0</v>
      </c>
      <c r="BF121" s="194">
        <f>IF(N121="snížená",J121,0)</f>
        <v>0</v>
      </c>
      <c r="BG121" s="194">
        <f>IF(N121="zákl. přenesená",J121,0)</f>
        <v>0</v>
      </c>
      <c r="BH121" s="194">
        <f>IF(N121="sníž. přenesená",J121,0)</f>
        <v>0</v>
      </c>
      <c r="BI121" s="194">
        <f>IF(N121="nulová",J121,0)</f>
        <v>0</v>
      </c>
      <c r="BJ121" s="14" t="s">
        <v>80</v>
      </c>
      <c r="BK121" s="194">
        <f>ROUND(I121*H121,2)</f>
        <v>0</v>
      </c>
      <c r="BL121" s="14" t="s">
        <v>164</v>
      </c>
      <c r="BM121" s="193" t="s">
        <v>82</v>
      </c>
    </row>
    <row r="122" spans="1:65" s="2" customFormat="1" ht="11.25">
      <c r="A122" s="31"/>
      <c r="B122" s="32"/>
      <c r="C122" s="33"/>
      <c r="D122" s="195" t="s">
        <v>157</v>
      </c>
      <c r="E122" s="33"/>
      <c r="F122" s="196" t="s">
        <v>2321</v>
      </c>
      <c r="G122" s="33"/>
      <c r="H122" s="33"/>
      <c r="I122" s="197"/>
      <c r="J122" s="33"/>
      <c r="K122" s="33"/>
      <c r="L122" s="36"/>
      <c r="M122" s="198"/>
      <c r="N122" s="199"/>
      <c r="O122" s="68"/>
      <c r="P122" s="68"/>
      <c r="Q122" s="68"/>
      <c r="R122" s="68"/>
      <c r="S122" s="68"/>
      <c r="T122" s="69"/>
      <c r="U122" s="31"/>
      <c r="V122" s="31"/>
      <c r="W122" s="31"/>
      <c r="X122" s="31"/>
      <c r="Y122" s="31"/>
      <c r="Z122" s="31"/>
      <c r="AA122" s="31"/>
      <c r="AB122" s="31"/>
      <c r="AC122" s="31"/>
      <c r="AD122" s="31"/>
      <c r="AE122" s="31"/>
      <c r="AT122" s="14" t="s">
        <v>157</v>
      </c>
      <c r="AU122" s="14" t="s">
        <v>73</v>
      </c>
    </row>
    <row r="123" spans="1:65" s="2" customFormat="1" ht="24.2" customHeight="1">
      <c r="A123" s="31"/>
      <c r="B123" s="32"/>
      <c r="C123" s="200" t="s">
        <v>80</v>
      </c>
      <c r="D123" s="200" t="s">
        <v>185</v>
      </c>
      <c r="E123" s="201" t="s">
        <v>2322</v>
      </c>
      <c r="F123" s="202" t="s">
        <v>2323</v>
      </c>
      <c r="G123" s="203" t="s">
        <v>153</v>
      </c>
      <c r="H123" s="204">
        <v>1000</v>
      </c>
      <c r="I123" s="205"/>
      <c r="J123" s="206">
        <f>ROUND(I123*H123,2)</f>
        <v>0</v>
      </c>
      <c r="K123" s="202" t="s">
        <v>1625</v>
      </c>
      <c r="L123" s="36"/>
      <c r="M123" s="207" t="s">
        <v>1</v>
      </c>
      <c r="N123" s="208" t="s">
        <v>38</v>
      </c>
      <c r="O123" s="68"/>
      <c r="P123" s="191">
        <f>O123*H123</f>
        <v>0</v>
      </c>
      <c r="Q123" s="191">
        <v>0</v>
      </c>
      <c r="R123" s="191">
        <f>Q123*H123</f>
        <v>0</v>
      </c>
      <c r="S123" s="191">
        <v>0</v>
      </c>
      <c r="T123" s="192">
        <f>S123*H123</f>
        <v>0</v>
      </c>
      <c r="U123" s="31"/>
      <c r="V123" s="31"/>
      <c r="W123" s="31"/>
      <c r="X123" s="31"/>
      <c r="Y123" s="31"/>
      <c r="Z123" s="31"/>
      <c r="AA123" s="31"/>
      <c r="AB123" s="31"/>
      <c r="AC123" s="31"/>
      <c r="AD123" s="31"/>
      <c r="AE123" s="31"/>
      <c r="AR123" s="193" t="s">
        <v>164</v>
      </c>
      <c r="AT123" s="193" t="s">
        <v>185</v>
      </c>
      <c r="AU123" s="193" t="s">
        <v>73</v>
      </c>
      <c r="AY123" s="14" t="s">
        <v>149</v>
      </c>
      <c r="BE123" s="194">
        <f>IF(N123="základní",J123,0)</f>
        <v>0</v>
      </c>
      <c r="BF123" s="194">
        <f>IF(N123="snížená",J123,0)</f>
        <v>0</v>
      </c>
      <c r="BG123" s="194">
        <f>IF(N123="zákl. přenesená",J123,0)</f>
        <v>0</v>
      </c>
      <c r="BH123" s="194">
        <f>IF(N123="sníž. přenesená",J123,0)</f>
        <v>0</v>
      </c>
      <c r="BI123" s="194">
        <f>IF(N123="nulová",J123,0)</f>
        <v>0</v>
      </c>
      <c r="BJ123" s="14" t="s">
        <v>80</v>
      </c>
      <c r="BK123" s="194">
        <f>ROUND(I123*H123,2)</f>
        <v>0</v>
      </c>
      <c r="BL123" s="14" t="s">
        <v>164</v>
      </c>
      <c r="BM123" s="193" t="s">
        <v>164</v>
      </c>
    </row>
    <row r="124" spans="1:65" s="2" customFormat="1" ht="19.5">
      <c r="A124" s="31"/>
      <c r="B124" s="32"/>
      <c r="C124" s="33"/>
      <c r="D124" s="195" t="s">
        <v>157</v>
      </c>
      <c r="E124" s="33"/>
      <c r="F124" s="196" t="s">
        <v>2323</v>
      </c>
      <c r="G124" s="33"/>
      <c r="H124" s="33"/>
      <c r="I124" s="197"/>
      <c r="J124" s="33"/>
      <c r="K124" s="33"/>
      <c r="L124" s="36"/>
      <c r="M124" s="198"/>
      <c r="N124" s="199"/>
      <c r="O124" s="68"/>
      <c r="P124" s="68"/>
      <c r="Q124" s="68"/>
      <c r="R124" s="68"/>
      <c r="S124" s="68"/>
      <c r="T124" s="69"/>
      <c r="U124" s="31"/>
      <c r="V124" s="31"/>
      <c r="W124" s="31"/>
      <c r="X124" s="31"/>
      <c r="Y124" s="31"/>
      <c r="Z124" s="31"/>
      <c r="AA124" s="31"/>
      <c r="AB124" s="31"/>
      <c r="AC124" s="31"/>
      <c r="AD124" s="31"/>
      <c r="AE124" s="31"/>
      <c r="AT124" s="14" t="s">
        <v>157</v>
      </c>
      <c r="AU124" s="14" t="s">
        <v>73</v>
      </c>
    </row>
    <row r="125" spans="1:65" s="2" customFormat="1" ht="37.9" customHeight="1">
      <c r="A125" s="31"/>
      <c r="B125" s="32"/>
      <c r="C125" s="200" t="s">
        <v>82</v>
      </c>
      <c r="D125" s="200" t="s">
        <v>185</v>
      </c>
      <c r="E125" s="201" t="s">
        <v>2324</v>
      </c>
      <c r="F125" s="202" t="s">
        <v>2325</v>
      </c>
      <c r="G125" s="203" t="s">
        <v>153</v>
      </c>
      <c r="H125" s="204">
        <v>20</v>
      </c>
      <c r="I125" s="205"/>
      <c r="J125" s="206">
        <f>ROUND(I125*H125,2)</f>
        <v>0</v>
      </c>
      <c r="K125" s="202" t="s">
        <v>1625</v>
      </c>
      <c r="L125" s="36"/>
      <c r="M125" s="207" t="s">
        <v>1</v>
      </c>
      <c r="N125" s="208" t="s">
        <v>38</v>
      </c>
      <c r="O125" s="68"/>
      <c r="P125" s="191">
        <f>O125*H125</f>
        <v>0</v>
      </c>
      <c r="Q125" s="191">
        <v>0</v>
      </c>
      <c r="R125" s="191">
        <f>Q125*H125</f>
        <v>0</v>
      </c>
      <c r="S125" s="191">
        <v>0</v>
      </c>
      <c r="T125" s="192">
        <f>S125*H125</f>
        <v>0</v>
      </c>
      <c r="U125" s="31"/>
      <c r="V125" s="31"/>
      <c r="W125" s="31"/>
      <c r="X125" s="31"/>
      <c r="Y125" s="31"/>
      <c r="Z125" s="31"/>
      <c r="AA125" s="31"/>
      <c r="AB125" s="31"/>
      <c r="AC125" s="31"/>
      <c r="AD125" s="31"/>
      <c r="AE125" s="31"/>
      <c r="AR125" s="193" t="s">
        <v>164</v>
      </c>
      <c r="AT125" s="193" t="s">
        <v>185</v>
      </c>
      <c r="AU125" s="193" t="s">
        <v>73</v>
      </c>
      <c r="AY125" s="14" t="s">
        <v>149</v>
      </c>
      <c r="BE125" s="194">
        <f>IF(N125="základní",J125,0)</f>
        <v>0</v>
      </c>
      <c r="BF125" s="194">
        <f>IF(N125="snížená",J125,0)</f>
        <v>0</v>
      </c>
      <c r="BG125" s="194">
        <f>IF(N125="zákl. přenesená",J125,0)</f>
        <v>0</v>
      </c>
      <c r="BH125" s="194">
        <f>IF(N125="sníž. přenesená",J125,0)</f>
        <v>0</v>
      </c>
      <c r="BI125" s="194">
        <f>IF(N125="nulová",J125,0)</f>
        <v>0</v>
      </c>
      <c r="BJ125" s="14" t="s">
        <v>80</v>
      </c>
      <c r="BK125" s="194">
        <f>ROUND(I125*H125,2)</f>
        <v>0</v>
      </c>
      <c r="BL125" s="14" t="s">
        <v>164</v>
      </c>
      <c r="BM125" s="193" t="s">
        <v>172</v>
      </c>
    </row>
    <row r="126" spans="1:65" s="2" customFormat="1" ht="19.5">
      <c r="A126" s="31"/>
      <c r="B126" s="32"/>
      <c r="C126" s="33"/>
      <c r="D126" s="195" t="s">
        <v>157</v>
      </c>
      <c r="E126" s="33"/>
      <c r="F126" s="196" t="s">
        <v>2325</v>
      </c>
      <c r="G126" s="33"/>
      <c r="H126" s="33"/>
      <c r="I126" s="197"/>
      <c r="J126" s="33"/>
      <c r="K126" s="33"/>
      <c r="L126" s="36"/>
      <c r="M126" s="198"/>
      <c r="N126" s="199"/>
      <c r="O126" s="68"/>
      <c r="P126" s="68"/>
      <c r="Q126" s="68"/>
      <c r="R126" s="68"/>
      <c r="S126" s="68"/>
      <c r="T126" s="69"/>
      <c r="U126" s="31"/>
      <c r="V126" s="31"/>
      <c r="W126" s="31"/>
      <c r="X126" s="31"/>
      <c r="Y126" s="31"/>
      <c r="Z126" s="31"/>
      <c r="AA126" s="31"/>
      <c r="AB126" s="31"/>
      <c r="AC126" s="31"/>
      <c r="AD126" s="31"/>
      <c r="AE126" s="31"/>
      <c r="AT126" s="14" t="s">
        <v>157</v>
      </c>
      <c r="AU126" s="14" t="s">
        <v>73</v>
      </c>
    </row>
    <row r="127" spans="1:65" s="2" customFormat="1" ht="19.5">
      <c r="A127" s="31"/>
      <c r="B127" s="32"/>
      <c r="C127" s="33"/>
      <c r="D127" s="195" t="s">
        <v>495</v>
      </c>
      <c r="E127" s="33"/>
      <c r="F127" s="220" t="s">
        <v>2053</v>
      </c>
      <c r="G127" s="33"/>
      <c r="H127" s="33"/>
      <c r="I127" s="197"/>
      <c r="J127" s="33"/>
      <c r="K127" s="33"/>
      <c r="L127" s="36"/>
      <c r="M127" s="198"/>
      <c r="N127" s="199"/>
      <c r="O127" s="68"/>
      <c r="P127" s="68"/>
      <c r="Q127" s="68"/>
      <c r="R127" s="68"/>
      <c r="S127" s="68"/>
      <c r="T127" s="69"/>
      <c r="U127" s="31"/>
      <c r="V127" s="31"/>
      <c r="W127" s="31"/>
      <c r="X127" s="31"/>
      <c r="Y127" s="31"/>
      <c r="Z127" s="31"/>
      <c r="AA127" s="31"/>
      <c r="AB127" s="31"/>
      <c r="AC127" s="31"/>
      <c r="AD127" s="31"/>
      <c r="AE127" s="31"/>
      <c r="AT127" s="14" t="s">
        <v>495</v>
      </c>
      <c r="AU127" s="14" t="s">
        <v>73</v>
      </c>
    </row>
    <row r="128" spans="1:65" s="2" customFormat="1" ht="24.2" customHeight="1">
      <c r="A128" s="31"/>
      <c r="B128" s="32"/>
      <c r="C128" s="200" t="s">
        <v>95</v>
      </c>
      <c r="D128" s="200" t="s">
        <v>185</v>
      </c>
      <c r="E128" s="201" t="s">
        <v>2326</v>
      </c>
      <c r="F128" s="202" t="s">
        <v>2327</v>
      </c>
      <c r="G128" s="203" t="s">
        <v>197</v>
      </c>
      <c r="H128" s="204">
        <v>2</v>
      </c>
      <c r="I128" s="205"/>
      <c r="J128" s="206">
        <f>ROUND(I128*H128,2)</f>
        <v>0</v>
      </c>
      <c r="K128" s="202" t="s">
        <v>1625</v>
      </c>
      <c r="L128" s="36"/>
      <c r="M128" s="207" t="s">
        <v>1</v>
      </c>
      <c r="N128" s="208" t="s">
        <v>38</v>
      </c>
      <c r="O128" s="68"/>
      <c r="P128" s="191">
        <f>O128*H128</f>
        <v>0</v>
      </c>
      <c r="Q128" s="191">
        <v>0</v>
      </c>
      <c r="R128" s="191">
        <f>Q128*H128</f>
        <v>0</v>
      </c>
      <c r="S128" s="191">
        <v>0</v>
      </c>
      <c r="T128" s="192">
        <f>S128*H128</f>
        <v>0</v>
      </c>
      <c r="U128" s="31"/>
      <c r="V128" s="31"/>
      <c r="W128" s="31"/>
      <c r="X128" s="31"/>
      <c r="Y128" s="31"/>
      <c r="Z128" s="31"/>
      <c r="AA128" s="31"/>
      <c r="AB128" s="31"/>
      <c r="AC128" s="31"/>
      <c r="AD128" s="31"/>
      <c r="AE128" s="31"/>
      <c r="AR128" s="193" t="s">
        <v>164</v>
      </c>
      <c r="AT128" s="193" t="s">
        <v>185</v>
      </c>
      <c r="AU128" s="193" t="s">
        <v>73</v>
      </c>
      <c r="AY128" s="14" t="s">
        <v>149</v>
      </c>
      <c r="BE128" s="194">
        <f>IF(N128="základní",J128,0)</f>
        <v>0</v>
      </c>
      <c r="BF128" s="194">
        <f>IF(N128="snížená",J128,0)</f>
        <v>0</v>
      </c>
      <c r="BG128" s="194">
        <f>IF(N128="zákl. přenesená",J128,0)</f>
        <v>0</v>
      </c>
      <c r="BH128" s="194">
        <f>IF(N128="sníž. přenesená",J128,0)</f>
        <v>0</v>
      </c>
      <c r="BI128" s="194">
        <f>IF(N128="nulová",J128,0)</f>
        <v>0</v>
      </c>
      <c r="BJ128" s="14" t="s">
        <v>80</v>
      </c>
      <c r="BK128" s="194">
        <f>ROUND(I128*H128,2)</f>
        <v>0</v>
      </c>
      <c r="BL128" s="14" t="s">
        <v>164</v>
      </c>
      <c r="BM128" s="193" t="s">
        <v>180</v>
      </c>
    </row>
    <row r="129" spans="1:65" s="2" customFormat="1" ht="19.5">
      <c r="A129" s="31"/>
      <c r="B129" s="32"/>
      <c r="C129" s="33"/>
      <c r="D129" s="195" t="s">
        <v>157</v>
      </c>
      <c r="E129" s="33"/>
      <c r="F129" s="196" t="s">
        <v>2327</v>
      </c>
      <c r="G129" s="33"/>
      <c r="H129" s="33"/>
      <c r="I129" s="197"/>
      <c r="J129" s="33"/>
      <c r="K129" s="33"/>
      <c r="L129" s="36"/>
      <c r="M129" s="198"/>
      <c r="N129" s="199"/>
      <c r="O129" s="68"/>
      <c r="P129" s="68"/>
      <c r="Q129" s="68"/>
      <c r="R129" s="68"/>
      <c r="S129" s="68"/>
      <c r="T129" s="69"/>
      <c r="U129" s="31"/>
      <c r="V129" s="31"/>
      <c r="W129" s="31"/>
      <c r="X129" s="31"/>
      <c r="Y129" s="31"/>
      <c r="Z129" s="31"/>
      <c r="AA129" s="31"/>
      <c r="AB129" s="31"/>
      <c r="AC129" s="31"/>
      <c r="AD129" s="31"/>
      <c r="AE129" s="31"/>
      <c r="AT129" s="14" t="s">
        <v>157</v>
      </c>
      <c r="AU129" s="14" t="s">
        <v>73</v>
      </c>
    </row>
    <row r="130" spans="1:65" s="2" customFormat="1" ht="24.2" customHeight="1">
      <c r="A130" s="31"/>
      <c r="B130" s="32"/>
      <c r="C130" s="200" t="s">
        <v>7</v>
      </c>
      <c r="D130" s="200" t="s">
        <v>185</v>
      </c>
      <c r="E130" s="201" t="s">
        <v>2328</v>
      </c>
      <c r="F130" s="202" t="s">
        <v>2329</v>
      </c>
      <c r="G130" s="203" t="s">
        <v>1687</v>
      </c>
      <c r="H130" s="204">
        <v>40</v>
      </c>
      <c r="I130" s="205"/>
      <c r="J130" s="206">
        <f>ROUND(I130*H130,2)</f>
        <v>0</v>
      </c>
      <c r="K130" s="202" t="s">
        <v>1625</v>
      </c>
      <c r="L130" s="36"/>
      <c r="M130" s="207" t="s">
        <v>1</v>
      </c>
      <c r="N130" s="208" t="s">
        <v>38</v>
      </c>
      <c r="O130" s="68"/>
      <c r="P130" s="191">
        <f>O130*H130</f>
        <v>0</v>
      </c>
      <c r="Q130" s="191">
        <v>0</v>
      </c>
      <c r="R130" s="191">
        <f>Q130*H130</f>
        <v>0</v>
      </c>
      <c r="S130" s="191">
        <v>0</v>
      </c>
      <c r="T130" s="192">
        <f>S130*H130</f>
        <v>0</v>
      </c>
      <c r="U130" s="31"/>
      <c r="V130" s="31"/>
      <c r="W130" s="31"/>
      <c r="X130" s="31"/>
      <c r="Y130" s="31"/>
      <c r="Z130" s="31"/>
      <c r="AA130" s="31"/>
      <c r="AB130" s="31"/>
      <c r="AC130" s="31"/>
      <c r="AD130" s="31"/>
      <c r="AE130" s="31"/>
      <c r="AR130" s="193" t="s">
        <v>164</v>
      </c>
      <c r="AT130" s="193" t="s">
        <v>185</v>
      </c>
      <c r="AU130" s="193" t="s">
        <v>73</v>
      </c>
      <c r="AY130" s="14" t="s">
        <v>149</v>
      </c>
      <c r="BE130" s="194">
        <f>IF(N130="základní",J130,0)</f>
        <v>0</v>
      </c>
      <c r="BF130" s="194">
        <f>IF(N130="snížená",J130,0)</f>
        <v>0</v>
      </c>
      <c r="BG130" s="194">
        <f>IF(N130="zákl. přenesená",J130,0)</f>
        <v>0</v>
      </c>
      <c r="BH130" s="194">
        <f>IF(N130="sníž. přenesená",J130,0)</f>
        <v>0</v>
      </c>
      <c r="BI130" s="194">
        <f>IF(N130="nulová",J130,0)</f>
        <v>0</v>
      </c>
      <c r="BJ130" s="14" t="s">
        <v>80</v>
      </c>
      <c r="BK130" s="194">
        <f>ROUND(I130*H130,2)</f>
        <v>0</v>
      </c>
      <c r="BL130" s="14" t="s">
        <v>164</v>
      </c>
      <c r="BM130" s="193" t="s">
        <v>189</v>
      </c>
    </row>
    <row r="131" spans="1:65" s="2" customFormat="1" ht="19.5">
      <c r="A131" s="31"/>
      <c r="B131" s="32"/>
      <c r="C131" s="33"/>
      <c r="D131" s="195" t="s">
        <v>157</v>
      </c>
      <c r="E131" s="33"/>
      <c r="F131" s="196" t="s">
        <v>2329</v>
      </c>
      <c r="G131" s="33"/>
      <c r="H131" s="33"/>
      <c r="I131" s="197"/>
      <c r="J131" s="33"/>
      <c r="K131" s="33"/>
      <c r="L131" s="36"/>
      <c r="M131" s="198"/>
      <c r="N131" s="199"/>
      <c r="O131" s="68"/>
      <c r="P131" s="68"/>
      <c r="Q131" s="68"/>
      <c r="R131" s="68"/>
      <c r="S131" s="68"/>
      <c r="T131" s="69"/>
      <c r="U131" s="31"/>
      <c r="V131" s="31"/>
      <c r="W131" s="31"/>
      <c r="X131" s="31"/>
      <c r="Y131" s="31"/>
      <c r="Z131" s="31"/>
      <c r="AA131" s="31"/>
      <c r="AB131" s="31"/>
      <c r="AC131" s="31"/>
      <c r="AD131" s="31"/>
      <c r="AE131" s="31"/>
      <c r="AT131" s="14" t="s">
        <v>157</v>
      </c>
      <c r="AU131" s="14" t="s">
        <v>73</v>
      </c>
    </row>
    <row r="132" spans="1:65" s="2" customFormat="1" ht="14.45" customHeight="1">
      <c r="A132" s="31"/>
      <c r="B132" s="32"/>
      <c r="C132" s="200" t="s">
        <v>164</v>
      </c>
      <c r="D132" s="200" t="s">
        <v>185</v>
      </c>
      <c r="E132" s="201" t="s">
        <v>2330</v>
      </c>
      <c r="F132" s="202" t="s">
        <v>2331</v>
      </c>
      <c r="G132" s="203" t="s">
        <v>153</v>
      </c>
      <c r="H132" s="204">
        <v>1000</v>
      </c>
      <c r="I132" s="205"/>
      <c r="J132" s="206">
        <f>ROUND(I132*H132,2)</f>
        <v>0</v>
      </c>
      <c r="K132" s="202" t="s">
        <v>1625</v>
      </c>
      <c r="L132" s="36"/>
      <c r="M132" s="207" t="s">
        <v>1</v>
      </c>
      <c r="N132" s="208" t="s">
        <v>38</v>
      </c>
      <c r="O132" s="68"/>
      <c r="P132" s="191">
        <f>O132*H132</f>
        <v>0</v>
      </c>
      <c r="Q132" s="191">
        <v>0</v>
      </c>
      <c r="R132" s="191">
        <f>Q132*H132</f>
        <v>0</v>
      </c>
      <c r="S132" s="191">
        <v>0</v>
      </c>
      <c r="T132" s="192">
        <f>S132*H132</f>
        <v>0</v>
      </c>
      <c r="U132" s="31"/>
      <c r="V132" s="31"/>
      <c r="W132" s="31"/>
      <c r="X132" s="31"/>
      <c r="Y132" s="31"/>
      <c r="Z132" s="31"/>
      <c r="AA132" s="31"/>
      <c r="AB132" s="31"/>
      <c r="AC132" s="31"/>
      <c r="AD132" s="31"/>
      <c r="AE132" s="31"/>
      <c r="AR132" s="193" t="s">
        <v>164</v>
      </c>
      <c r="AT132" s="193" t="s">
        <v>185</v>
      </c>
      <c r="AU132" s="193" t="s">
        <v>73</v>
      </c>
      <c r="AY132" s="14" t="s">
        <v>149</v>
      </c>
      <c r="BE132" s="194">
        <f>IF(N132="základní",J132,0)</f>
        <v>0</v>
      </c>
      <c r="BF132" s="194">
        <f>IF(N132="snížená",J132,0)</f>
        <v>0</v>
      </c>
      <c r="BG132" s="194">
        <f>IF(N132="zákl. přenesená",J132,0)</f>
        <v>0</v>
      </c>
      <c r="BH132" s="194">
        <f>IF(N132="sníž. přenesená",J132,0)</f>
        <v>0</v>
      </c>
      <c r="BI132" s="194">
        <f>IF(N132="nulová",J132,0)</f>
        <v>0</v>
      </c>
      <c r="BJ132" s="14" t="s">
        <v>80</v>
      </c>
      <c r="BK132" s="194">
        <f>ROUND(I132*H132,2)</f>
        <v>0</v>
      </c>
      <c r="BL132" s="14" t="s">
        <v>164</v>
      </c>
      <c r="BM132" s="193" t="s">
        <v>199</v>
      </c>
    </row>
    <row r="133" spans="1:65" s="2" customFormat="1" ht="11.25">
      <c r="A133" s="31"/>
      <c r="B133" s="32"/>
      <c r="C133" s="33"/>
      <c r="D133" s="195" t="s">
        <v>157</v>
      </c>
      <c r="E133" s="33"/>
      <c r="F133" s="196" t="s">
        <v>2331</v>
      </c>
      <c r="G133" s="33"/>
      <c r="H133" s="33"/>
      <c r="I133" s="197"/>
      <c r="J133" s="33"/>
      <c r="K133" s="33"/>
      <c r="L133" s="36"/>
      <c r="M133" s="198"/>
      <c r="N133" s="199"/>
      <c r="O133" s="68"/>
      <c r="P133" s="68"/>
      <c r="Q133" s="68"/>
      <c r="R133" s="68"/>
      <c r="S133" s="68"/>
      <c r="T133" s="69"/>
      <c r="U133" s="31"/>
      <c r="V133" s="31"/>
      <c r="W133" s="31"/>
      <c r="X133" s="31"/>
      <c r="Y133" s="31"/>
      <c r="Z133" s="31"/>
      <c r="AA133" s="31"/>
      <c r="AB133" s="31"/>
      <c r="AC133" s="31"/>
      <c r="AD133" s="31"/>
      <c r="AE133" s="31"/>
      <c r="AT133" s="14" t="s">
        <v>157</v>
      </c>
      <c r="AU133" s="14" t="s">
        <v>73</v>
      </c>
    </row>
    <row r="134" spans="1:65" s="2" customFormat="1" ht="24.2" customHeight="1">
      <c r="A134" s="31"/>
      <c r="B134" s="32"/>
      <c r="C134" s="181" t="s">
        <v>168</v>
      </c>
      <c r="D134" s="181" t="s">
        <v>150</v>
      </c>
      <c r="E134" s="182" t="s">
        <v>2332</v>
      </c>
      <c r="F134" s="183" t="s">
        <v>2333</v>
      </c>
      <c r="G134" s="184" t="s">
        <v>153</v>
      </c>
      <c r="H134" s="185">
        <v>1000</v>
      </c>
      <c r="I134" s="186"/>
      <c r="J134" s="187">
        <f>ROUND(I134*H134,2)</f>
        <v>0</v>
      </c>
      <c r="K134" s="183" t="s">
        <v>1625</v>
      </c>
      <c r="L134" s="188"/>
      <c r="M134" s="189" t="s">
        <v>1</v>
      </c>
      <c r="N134" s="190" t="s">
        <v>38</v>
      </c>
      <c r="O134" s="68"/>
      <c r="P134" s="191">
        <f>O134*H134</f>
        <v>0</v>
      </c>
      <c r="Q134" s="191">
        <v>0</v>
      </c>
      <c r="R134" s="191">
        <f>Q134*H134</f>
        <v>0</v>
      </c>
      <c r="S134" s="191">
        <v>0</v>
      </c>
      <c r="T134" s="192">
        <f>S134*H134</f>
        <v>0</v>
      </c>
      <c r="U134" s="31"/>
      <c r="V134" s="31"/>
      <c r="W134" s="31"/>
      <c r="X134" s="31"/>
      <c r="Y134" s="31"/>
      <c r="Z134" s="31"/>
      <c r="AA134" s="31"/>
      <c r="AB134" s="31"/>
      <c r="AC134" s="31"/>
      <c r="AD134" s="31"/>
      <c r="AE134" s="31"/>
      <c r="AR134" s="193" t="s">
        <v>180</v>
      </c>
      <c r="AT134" s="193" t="s">
        <v>150</v>
      </c>
      <c r="AU134" s="193" t="s">
        <v>73</v>
      </c>
      <c r="AY134" s="14" t="s">
        <v>149</v>
      </c>
      <c r="BE134" s="194">
        <f>IF(N134="základní",J134,0)</f>
        <v>0</v>
      </c>
      <c r="BF134" s="194">
        <f>IF(N134="snížená",J134,0)</f>
        <v>0</v>
      </c>
      <c r="BG134" s="194">
        <f>IF(N134="zákl. přenesená",J134,0)</f>
        <v>0</v>
      </c>
      <c r="BH134" s="194">
        <f>IF(N134="sníž. přenesená",J134,0)</f>
        <v>0</v>
      </c>
      <c r="BI134" s="194">
        <f>IF(N134="nulová",J134,0)</f>
        <v>0</v>
      </c>
      <c r="BJ134" s="14" t="s">
        <v>80</v>
      </c>
      <c r="BK134" s="194">
        <f>ROUND(I134*H134,2)</f>
        <v>0</v>
      </c>
      <c r="BL134" s="14" t="s">
        <v>164</v>
      </c>
      <c r="BM134" s="193" t="s">
        <v>210</v>
      </c>
    </row>
    <row r="135" spans="1:65" s="2" customFormat="1" ht="19.5">
      <c r="A135" s="31"/>
      <c r="B135" s="32"/>
      <c r="C135" s="33"/>
      <c r="D135" s="195" t="s">
        <v>157</v>
      </c>
      <c r="E135" s="33"/>
      <c r="F135" s="196" t="s">
        <v>2333</v>
      </c>
      <c r="G135" s="33"/>
      <c r="H135" s="33"/>
      <c r="I135" s="197"/>
      <c r="J135" s="33"/>
      <c r="K135" s="33"/>
      <c r="L135" s="36"/>
      <c r="M135" s="198"/>
      <c r="N135" s="199"/>
      <c r="O135" s="68"/>
      <c r="P135" s="68"/>
      <c r="Q135" s="68"/>
      <c r="R135" s="68"/>
      <c r="S135" s="68"/>
      <c r="T135" s="69"/>
      <c r="U135" s="31"/>
      <c r="V135" s="31"/>
      <c r="W135" s="31"/>
      <c r="X135" s="31"/>
      <c r="Y135" s="31"/>
      <c r="Z135" s="31"/>
      <c r="AA135" s="31"/>
      <c r="AB135" s="31"/>
      <c r="AC135" s="31"/>
      <c r="AD135" s="31"/>
      <c r="AE135" s="31"/>
      <c r="AT135" s="14" t="s">
        <v>157</v>
      </c>
      <c r="AU135" s="14" t="s">
        <v>73</v>
      </c>
    </row>
    <row r="136" spans="1:65" s="2" customFormat="1" ht="14.45" customHeight="1">
      <c r="A136" s="31"/>
      <c r="B136" s="32"/>
      <c r="C136" s="200" t="s">
        <v>172</v>
      </c>
      <c r="D136" s="200" t="s">
        <v>185</v>
      </c>
      <c r="E136" s="201" t="s">
        <v>2334</v>
      </c>
      <c r="F136" s="202" t="s">
        <v>2335</v>
      </c>
      <c r="G136" s="203" t="s">
        <v>153</v>
      </c>
      <c r="H136" s="204">
        <v>1000</v>
      </c>
      <c r="I136" s="205"/>
      <c r="J136" s="206">
        <f>ROUND(I136*H136,2)</f>
        <v>0</v>
      </c>
      <c r="K136" s="202" t="s">
        <v>1625</v>
      </c>
      <c r="L136" s="36"/>
      <c r="M136" s="207" t="s">
        <v>1</v>
      </c>
      <c r="N136" s="208" t="s">
        <v>38</v>
      </c>
      <c r="O136" s="68"/>
      <c r="P136" s="191">
        <f>O136*H136</f>
        <v>0</v>
      </c>
      <c r="Q136" s="191">
        <v>0</v>
      </c>
      <c r="R136" s="191">
        <f>Q136*H136</f>
        <v>0</v>
      </c>
      <c r="S136" s="191">
        <v>0</v>
      </c>
      <c r="T136" s="192">
        <f>S136*H136</f>
        <v>0</v>
      </c>
      <c r="U136" s="31"/>
      <c r="V136" s="31"/>
      <c r="W136" s="31"/>
      <c r="X136" s="31"/>
      <c r="Y136" s="31"/>
      <c r="Z136" s="31"/>
      <c r="AA136" s="31"/>
      <c r="AB136" s="31"/>
      <c r="AC136" s="31"/>
      <c r="AD136" s="31"/>
      <c r="AE136" s="31"/>
      <c r="AR136" s="193" t="s">
        <v>164</v>
      </c>
      <c r="AT136" s="193" t="s">
        <v>185</v>
      </c>
      <c r="AU136" s="193" t="s">
        <v>73</v>
      </c>
      <c r="AY136" s="14" t="s">
        <v>149</v>
      </c>
      <c r="BE136" s="194">
        <f>IF(N136="základní",J136,0)</f>
        <v>0</v>
      </c>
      <c r="BF136" s="194">
        <f>IF(N136="snížená",J136,0)</f>
        <v>0</v>
      </c>
      <c r="BG136" s="194">
        <f>IF(N136="zákl. přenesená",J136,0)</f>
        <v>0</v>
      </c>
      <c r="BH136" s="194">
        <f>IF(N136="sníž. přenesená",J136,0)</f>
        <v>0</v>
      </c>
      <c r="BI136" s="194">
        <f>IF(N136="nulová",J136,0)</f>
        <v>0</v>
      </c>
      <c r="BJ136" s="14" t="s">
        <v>80</v>
      </c>
      <c r="BK136" s="194">
        <f>ROUND(I136*H136,2)</f>
        <v>0</v>
      </c>
      <c r="BL136" s="14" t="s">
        <v>164</v>
      </c>
      <c r="BM136" s="193" t="s">
        <v>219</v>
      </c>
    </row>
    <row r="137" spans="1:65" s="2" customFormat="1" ht="11.25">
      <c r="A137" s="31"/>
      <c r="B137" s="32"/>
      <c r="C137" s="33"/>
      <c r="D137" s="195" t="s">
        <v>157</v>
      </c>
      <c r="E137" s="33"/>
      <c r="F137" s="196" t="s">
        <v>2335</v>
      </c>
      <c r="G137" s="33"/>
      <c r="H137" s="33"/>
      <c r="I137" s="197"/>
      <c r="J137" s="33"/>
      <c r="K137" s="33"/>
      <c r="L137" s="36"/>
      <c r="M137" s="198"/>
      <c r="N137" s="199"/>
      <c r="O137" s="68"/>
      <c r="P137" s="68"/>
      <c r="Q137" s="68"/>
      <c r="R137" s="68"/>
      <c r="S137" s="68"/>
      <c r="T137" s="69"/>
      <c r="U137" s="31"/>
      <c r="V137" s="31"/>
      <c r="W137" s="31"/>
      <c r="X137" s="31"/>
      <c r="Y137" s="31"/>
      <c r="Z137" s="31"/>
      <c r="AA137" s="31"/>
      <c r="AB137" s="31"/>
      <c r="AC137" s="31"/>
      <c r="AD137" s="31"/>
      <c r="AE137" s="31"/>
      <c r="AT137" s="14" t="s">
        <v>157</v>
      </c>
      <c r="AU137" s="14" t="s">
        <v>73</v>
      </c>
    </row>
    <row r="138" spans="1:65" s="2" customFormat="1" ht="14.45" customHeight="1">
      <c r="A138" s="31"/>
      <c r="B138" s="32"/>
      <c r="C138" s="200" t="s">
        <v>176</v>
      </c>
      <c r="D138" s="200" t="s">
        <v>185</v>
      </c>
      <c r="E138" s="201" t="s">
        <v>2336</v>
      </c>
      <c r="F138" s="202" t="s">
        <v>2337</v>
      </c>
      <c r="G138" s="203" t="s">
        <v>1687</v>
      </c>
      <c r="H138" s="204">
        <v>40</v>
      </c>
      <c r="I138" s="205"/>
      <c r="J138" s="206">
        <f>ROUND(I138*H138,2)</f>
        <v>0</v>
      </c>
      <c r="K138" s="202" t="s">
        <v>1625</v>
      </c>
      <c r="L138" s="36"/>
      <c r="M138" s="207" t="s">
        <v>1</v>
      </c>
      <c r="N138" s="208" t="s">
        <v>38</v>
      </c>
      <c r="O138" s="68"/>
      <c r="P138" s="191">
        <f>O138*H138</f>
        <v>0</v>
      </c>
      <c r="Q138" s="191">
        <v>0</v>
      </c>
      <c r="R138" s="191">
        <f>Q138*H138</f>
        <v>0</v>
      </c>
      <c r="S138" s="191">
        <v>0</v>
      </c>
      <c r="T138" s="192">
        <f>S138*H138</f>
        <v>0</v>
      </c>
      <c r="U138" s="31"/>
      <c r="V138" s="31"/>
      <c r="W138" s="31"/>
      <c r="X138" s="31"/>
      <c r="Y138" s="31"/>
      <c r="Z138" s="31"/>
      <c r="AA138" s="31"/>
      <c r="AB138" s="31"/>
      <c r="AC138" s="31"/>
      <c r="AD138" s="31"/>
      <c r="AE138" s="31"/>
      <c r="AR138" s="193" t="s">
        <v>164</v>
      </c>
      <c r="AT138" s="193" t="s">
        <v>185</v>
      </c>
      <c r="AU138" s="193" t="s">
        <v>73</v>
      </c>
      <c r="AY138" s="14" t="s">
        <v>149</v>
      </c>
      <c r="BE138" s="194">
        <f>IF(N138="základní",J138,0)</f>
        <v>0</v>
      </c>
      <c r="BF138" s="194">
        <f>IF(N138="snížená",J138,0)</f>
        <v>0</v>
      </c>
      <c r="BG138" s="194">
        <f>IF(N138="zákl. přenesená",J138,0)</f>
        <v>0</v>
      </c>
      <c r="BH138" s="194">
        <f>IF(N138="sníž. přenesená",J138,0)</f>
        <v>0</v>
      </c>
      <c r="BI138" s="194">
        <f>IF(N138="nulová",J138,0)</f>
        <v>0</v>
      </c>
      <c r="BJ138" s="14" t="s">
        <v>80</v>
      </c>
      <c r="BK138" s="194">
        <f>ROUND(I138*H138,2)</f>
        <v>0</v>
      </c>
      <c r="BL138" s="14" t="s">
        <v>164</v>
      </c>
      <c r="BM138" s="193" t="s">
        <v>228</v>
      </c>
    </row>
    <row r="139" spans="1:65" s="2" customFormat="1" ht="11.25">
      <c r="A139" s="31"/>
      <c r="B139" s="32"/>
      <c r="C139" s="33"/>
      <c r="D139" s="195" t="s">
        <v>157</v>
      </c>
      <c r="E139" s="33"/>
      <c r="F139" s="196" t="s">
        <v>2337</v>
      </c>
      <c r="G139" s="33"/>
      <c r="H139" s="33"/>
      <c r="I139" s="197"/>
      <c r="J139" s="33"/>
      <c r="K139" s="33"/>
      <c r="L139" s="36"/>
      <c r="M139" s="198"/>
      <c r="N139" s="199"/>
      <c r="O139" s="68"/>
      <c r="P139" s="68"/>
      <c r="Q139" s="68"/>
      <c r="R139" s="68"/>
      <c r="S139" s="68"/>
      <c r="T139" s="69"/>
      <c r="U139" s="31"/>
      <c r="V139" s="31"/>
      <c r="W139" s="31"/>
      <c r="X139" s="31"/>
      <c r="Y139" s="31"/>
      <c r="Z139" s="31"/>
      <c r="AA139" s="31"/>
      <c r="AB139" s="31"/>
      <c r="AC139" s="31"/>
      <c r="AD139" s="31"/>
      <c r="AE139" s="31"/>
      <c r="AT139" s="14" t="s">
        <v>157</v>
      </c>
      <c r="AU139" s="14" t="s">
        <v>73</v>
      </c>
    </row>
    <row r="140" spans="1:65" s="2" customFormat="1" ht="14.45" customHeight="1">
      <c r="A140" s="31"/>
      <c r="B140" s="32"/>
      <c r="C140" s="181" t="s">
        <v>180</v>
      </c>
      <c r="D140" s="181" t="s">
        <v>150</v>
      </c>
      <c r="E140" s="182" t="s">
        <v>2338</v>
      </c>
      <c r="F140" s="183" t="s">
        <v>2339</v>
      </c>
      <c r="G140" s="184" t="s">
        <v>1687</v>
      </c>
      <c r="H140" s="185">
        <v>40</v>
      </c>
      <c r="I140" s="186"/>
      <c r="J140" s="187">
        <f>ROUND(I140*H140,2)</f>
        <v>0</v>
      </c>
      <c r="K140" s="183" t="s">
        <v>1625</v>
      </c>
      <c r="L140" s="188"/>
      <c r="M140" s="189" t="s">
        <v>1</v>
      </c>
      <c r="N140" s="190" t="s">
        <v>38</v>
      </c>
      <c r="O140" s="68"/>
      <c r="P140" s="191">
        <f>O140*H140</f>
        <v>0</v>
      </c>
      <c r="Q140" s="191">
        <v>0</v>
      </c>
      <c r="R140" s="191">
        <f>Q140*H140</f>
        <v>0</v>
      </c>
      <c r="S140" s="191">
        <v>0</v>
      </c>
      <c r="T140" s="192">
        <f>S140*H140</f>
        <v>0</v>
      </c>
      <c r="U140" s="31"/>
      <c r="V140" s="31"/>
      <c r="W140" s="31"/>
      <c r="X140" s="31"/>
      <c r="Y140" s="31"/>
      <c r="Z140" s="31"/>
      <c r="AA140" s="31"/>
      <c r="AB140" s="31"/>
      <c r="AC140" s="31"/>
      <c r="AD140" s="31"/>
      <c r="AE140" s="31"/>
      <c r="AR140" s="193" t="s">
        <v>180</v>
      </c>
      <c r="AT140" s="193" t="s">
        <v>150</v>
      </c>
      <c r="AU140" s="193" t="s">
        <v>73</v>
      </c>
      <c r="AY140" s="14" t="s">
        <v>149</v>
      </c>
      <c r="BE140" s="194">
        <f>IF(N140="základní",J140,0)</f>
        <v>0</v>
      </c>
      <c r="BF140" s="194">
        <f>IF(N140="snížená",J140,0)</f>
        <v>0</v>
      </c>
      <c r="BG140" s="194">
        <f>IF(N140="zákl. přenesená",J140,0)</f>
        <v>0</v>
      </c>
      <c r="BH140" s="194">
        <f>IF(N140="sníž. přenesená",J140,0)</f>
        <v>0</v>
      </c>
      <c r="BI140" s="194">
        <f>IF(N140="nulová",J140,0)</f>
        <v>0</v>
      </c>
      <c r="BJ140" s="14" t="s">
        <v>80</v>
      </c>
      <c r="BK140" s="194">
        <f>ROUND(I140*H140,2)</f>
        <v>0</v>
      </c>
      <c r="BL140" s="14" t="s">
        <v>164</v>
      </c>
      <c r="BM140" s="193" t="s">
        <v>237</v>
      </c>
    </row>
    <row r="141" spans="1:65" s="2" customFormat="1" ht="11.25">
      <c r="A141" s="31"/>
      <c r="B141" s="32"/>
      <c r="C141" s="33"/>
      <c r="D141" s="195" t="s">
        <v>157</v>
      </c>
      <c r="E141" s="33"/>
      <c r="F141" s="196" t="s">
        <v>2339</v>
      </c>
      <c r="G141" s="33"/>
      <c r="H141" s="33"/>
      <c r="I141" s="197"/>
      <c r="J141" s="33"/>
      <c r="K141" s="33"/>
      <c r="L141" s="36"/>
      <c r="M141" s="198"/>
      <c r="N141" s="199"/>
      <c r="O141" s="68"/>
      <c r="P141" s="68"/>
      <c r="Q141" s="68"/>
      <c r="R141" s="68"/>
      <c r="S141" s="68"/>
      <c r="T141" s="69"/>
      <c r="U141" s="31"/>
      <c r="V141" s="31"/>
      <c r="W141" s="31"/>
      <c r="X141" s="31"/>
      <c r="Y141" s="31"/>
      <c r="Z141" s="31"/>
      <c r="AA141" s="31"/>
      <c r="AB141" s="31"/>
      <c r="AC141" s="31"/>
      <c r="AD141" s="31"/>
      <c r="AE141" s="31"/>
      <c r="AT141" s="14" t="s">
        <v>157</v>
      </c>
      <c r="AU141" s="14" t="s">
        <v>73</v>
      </c>
    </row>
    <row r="142" spans="1:65" s="2" customFormat="1" ht="24.2" customHeight="1">
      <c r="A142" s="31"/>
      <c r="B142" s="32"/>
      <c r="C142" s="200" t="s">
        <v>184</v>
      </c>
      <c r="D142" s="200" t="s">
        <v>185</v>
      </c>
      <c r="E142" s="201" t="s">
        <v>2340</v>
      </c>
      <c r="F142" s="202" t="s">
        <v>2341</v>
      </c>
      <c r="G142" s="203" t="s">
        <v>153</v>
      </c>
      <c r="H142" s="204">
        <v>1000</v>
      </c>
      <c r="I142" s="205"/>
      <c r="J142" s="206">
        <f>ROUND(I142*H142,2)</f>
        <v>0</v>
      </c>
      <c r="K142" s="202" t="s">
        <v>1625</v>
      </c>
      <c r="L142" s="36"/>
      <c r="M142" s="207" t="s">
        <v>1</v>
      </c>
      <c r="N142" s="208" t="s">
        <v>38</v>
      </c>
      <c r="O142" s="68"/>
      <c r="P142" s="191">
        <f>O142*H142</f>
        <v>0</v>
      </c>
      <c r="Q142" s="191">
        <v>0</v>
      </c>
      <c r="R142" s="191">
        <f>Q142*H142</f>
        <v>0</v>
      </c>
      <c r="S142" s="191">
        <v>0</v>
      </c>
      <c r="T142" s="192">
        <f>S142*H142</f>
        <v>0</v>
      </c>
      <c r="U142" s="31"/>
      <c r="V142" s="31"/>
      <c r="W142" s="31"/>
      <c r="X142" s="31"/>
      <c r="Y142" s="31"/>
      <c r="Z142" s="31"/>
      <c r="AA142" s="31"/>
      <c r="AB142" s="31"/>
      <c r="AC142" s="31"/>
      <c r="AD142" s="31"/>
      <c r="AE142" s="31"/>
      <c r="AR142" s="193" t="s">
        <v>164</v>
      </c>
      <c r="AT142" s="193" t="s">
        <v>185</v>
      </c>
      <c r="AU142" s="193" t="s">
        <v>73</v>
      </c>
      <c r="AY142" s="14" t="s">
        <v>149</v>
      </c>
      <c r="BE142" s="194">
        <f>IF(N142="základní",J142,0)</f>
        <v>0</v>
      </c>
      <c r="BF142" s="194">
        <f>IF(N142="snížená",J142,0)</f>
        <v>0</v>
      </c>
      <c r="BG142" s="194">
        <f>IF(N142="zákl. přenesená",J142,0)</f>
        <v>0</v>
      </c>
      <c r="BH142" s="194">
        <f>IF(N142="sníž. přenesená",J142,0)</f>
        <v>0</v>
      </c>
      <c r="BI142" s="194">
        <f>IF(N142="nulová",J142,0)</f>
        <v>0</v>
      </c>
      <c r="BJ142" s="14" t="s">
        <v>80</v>
      </c>
      <c r="BK142" s="194">
        <f>ROUND(I142*H142,2)</f>
        <v>0</v>
      </c>
      <c r="BL142" s="14" t="s">
        <v>164</v>
      </c>
      <c r="BM142" s="193" t="s">
        <v>244</v>
      </c>
    </row>
    <row r="143" spans="1:65" s="2" customFormat="1" ht="11.25">
      <c r="A143" s="31"/>
      <c r="B143" s="32"/>
      <c r="C143" s="33"/>
      <c r="D143" s="195" t="s">
        <v>157</v>
      </c>
      <c r="E143" s="33"/>
      <c r="F143" s="196" t="s">
        <v>2341</v>
      </c>
      <c r="G143" s="33"/>
      <c r="H143" s="33"/>
      <c r="I143" s="197"/>
      <c r="J143" s="33"/>
      <c r="K143" s="33"/>
      <c r="L143" s="36"/>
      <c r="M143" s="198"/>
      <c r="N143" s="199"/>
      <c r="O143" s="68"/>
      <c r="P143" s="68"/>
      <c r="Q143" s="68"/>
      <c r="R143" s="68"/>
      <c r="S143" s="68"/>
      <c r="T143" s="69"/>
      <c r="U143" s="31"/>
      <c r="V143" s="31"/>
      <c r="W143" s="31"/>
      <c r="X143" s="31"/>
      <c r="Y143" s="31"/>
      <c r="Z143" s="31"/>
      <c r="AA143" s="31"/>
      <c r="AB143" s="31"/>
      <c r="AC143" s="31"/>
      <c r="AD143" s="31"/>
      <c r="AE143" s="31"/>
      <c r="AT143" s="14" t="s">
        <v>157</v>
      </c>
      <c r="AU143" s="14" t="s">
        <v>73</v>
      </c>
    </row>
    <row r="144" spans="1:65" s="2" customFormat="1" ht="24.2" customHeight="1">
      <c r="A144" s="31"/>
      <c r="B144" s="32"/>
      <c r="C144" s="200" t="s">
        <v>199</v>
      </c>
      <c r="D144" s="200" t="s">
        <v>185</v>
      </c>
      <c r="E144" s="201" t="s">
        <v>2342</v>
      </c>
      <c r="F144" s="202" t="s">
        <v>2343</v>
      </c>
      <c r="G144" s="203" t="s">
        <v>1638</v>
      </c>
      <c r="H144" s="204">
        <v>30</v>
      </c>
      <c r="I144" s="205"/>
      <c r="J144" s="206">
        <f>ROUND(I144*H144,2)</f>
        <v>0</v>
      </c>
      <c r="K144" s="202" t="s">
        <v>1625</v>
      </c>
      <c r="L144" s="36"/>
      <c r="M144" s="207" t="s">
        <v>1</v>
      </c>
      <c r="N144" s="208" t="s">
        <v>38</v>
      </c>
      <c r="O144" s="68"/>
      <c r="P144" s="191">
        <f>O144*H144</f>
        <v>0</v>
      </c>
      <c r="Q144" s="191">
        <v>0</v>
      </c>
      <c r="R144" s="191">
        <f>Q144*H144</f>
        <v>0</v>
      </c>
      <c r="S144" s="191">
        <v>0</v>
      </c>
      <c r="T144" s="192">
        <f>S144*H144</f>
        <v>0</v>
      </c>
      <c r="U144" s="31"/>
      <c r="V144" s="31"/>
      <c r="W144" s="31"/>
      <c r="X144" s="31"/>
      <c r="Y144" s="31"/>
      <c r="Z144" s="31"/>
      <c r="AA144" s="31"/>
      <c r="AB144" s="31"/>
      <c r="AC144" s="31"/>
      <c r="AD144" s="31"/>
      <c r="AE144" s="31"/>
      <c r="AR144" s="193" t="s">
        <v>164</v>
      </c>
      <c r="AT144" s="193" t="s">
        <v>185</v>
      </c>
      <c r="AU144" s="193" t="s">
        <v>73</v>
      </c>
      <c r="AY144" s="14" t="s">
        <v>149</v>
      </c>
      <c r="BE144" s="194">
        <f>IF(N144="základní",J144,0)</f>
        <v>0</v>
      </c>
      <c r="BF144" s="194">
        <f>IF(N144="snížená",J144,0)</f>
        <v>0</v>
      </c>
      <c r="BG144" s="194">
        <f>IF(N144="zákl. přenesená",J144,0)</f>
        <v>0</v>
      </c>
      <c r="BH144" s="194">
        <f>IF(N144="sníž. přenesená",J144,0)</f>
        <v>0</v>
      </c>
      <c r="BI144" s="194">
        <f>IF(N144="nulová",J144,0)</f>
        <v>0</v>
      </c>
      <c r="BJ144" s="14" t="s">
        <v>80</v>
      </c>
      <c r="BK144" s="194">
        <f>ROUND(I144*H144,2)</f>
        <v>0</v>
      </c>
      <c r="BL144" s="14" t="s">
        <v>164</v>
      </c>
      <c r="BM144" s="193" t="s">
        <v>252</v>
      </c>
    </row>
    <row r="145" spans="1:65" s="2" customFormat="1" ht="11.25">
      <c r="A145" s="31"/>
      <c r="B145" s="32"/>
      <c r="C145" s="33"/>
      <c r="D145" s="195" t="s">
        <v>157</v>
      </c>
      <c r="E145" s="33"/>
      <c r="F145" s="196" t="s">
        <v>2343</v>
      </c>
      <c r="G145" s="33"/>
      <c r="H145" s="33"/>
      <c r="I145" s="197"/>
      <c r="J145" s="33"/>
      <c r="K145" s="33"/>
      <c r="L145" s="36"/>
      <c r="M145" s="198"/>
      <c r="N145" s="199"/>
      <c r="O145" s="68"/>
      <c r="P145" s="68"/>
      <c r="Q145" s="68"/>
      <c r="R145" s="68"/>
      <c r="S145" s="68"/>
      <c r="T145" s="69"/>
      <c r="U145" s="31"/>
      <c r="V145" s="31"/>
      <c r="W145" s="31"/>
      <c r="X145" s="31"/>
      <c r="Y145" s="31"/>
      <c r="Z145" s="31"/>
      <c r="AA145" s="31"/>
      <c r="AB145" s="31"/>
      <c r="AC145" s="31"/>
      <c r="AD145" s="31"/>
      <c r="AE145" s="31"/>
      <c r="AT145" s="14" t="s">
        <v>157</v>
      </c>
      <c r="AU145" s="14" t="s">
        <v>73</v>
      </c>
    </row>
    <row r="146" spans="1:65" s="2" customFormat="1" ht="24.2" customHeight="1">
      <c r="A146" s="31"/>
      <c r="B146" s="32"/>
      <c r="C146" s="200" t="s">
        <v>205</v>
      </c>
      <c r="D146" s="200" t="s">
        <v>185</v>
      </c>
      <c r="E146" s="201" t="s">
        <v>2344</v>
      </c>
      <c r="F146" s="202" t="s">
        <v>2345</v>
      </c>
      <c r="G146" s="203" t="s">
        <v>1638</v>
      </c>
      <c r="H146" s="204">
        <v>30</v>
      </c>
      <c r="I146" s="205"/>
      <c r="J146" s="206">
        <f>ROUND(I146*H146,2)</f>
        <v>0</v>
      </c>
      <c r="K146" s="202" t="s">
        <v>1625</v>
      </c>
      <c r="L146" s="36"/>
      <c r="M146" s="207" t="s">
        <v>1</v>
      </c>
      <c r="N146" s="208" t="s">
        <v>38</v>
      </c>
      <c r="O146" s="68"/>
      <c r="P146" s="191">
        <f>O146*H146</f>
        <v>0</v>
      </c>
      <c r="Q146" s="191">
        <v>0</v>
      </c>
      <c r="R146" s="191">
        <f>Q146*H146</f>
        <v>0</v>
      </c>
      <c r="S146" s="191">
        <v>0</v>
      </c>
      <c r="T146" s="192">
        <f>S146*H146</f>
        <v>0</v>
      </c>
      <c r="U146" s="31"/>
      <c r="V146" s="31"/>
      <c r="W146" s="31"/>
      <c r="X146" s="31"/>
      <c r="Y146" s="31"/>
      <c r="Z146" s="31"/>
      <c r="AA146" s="31"/>
      <c r="AB146" s="31"/>
      <c r="AC146" s="31"/>
      <c r="AD146" s="31"/>
      <c r="AE146" s="31"/>
      <c r="AR146" s="193" t="s">
        <v>164</v>
      </c>
      <c r="AT146" s="193" t="s">
        <v>185</v>
      </c>
      <c r="AU146" s="193" t="s">
        <v>73</v>
      </c>
      <c r="AY146" s="14" t="s">
        <v>149</v>
      </c>
      <c r="BE146" s="194">
        <f>IF(N146="základní",J146,0)</f>
        <v>0</v>
      </c>
      <c r="BF146" s="194">
        <f>IF(N146="snížená",J146,0)</f>
        <v>0</v>
      </c>
      <c r="BG146" s="194">
        <f>IF(N146="zákl. přenesená",J146,0)</f>
        <v>0</v>
      </c>
      <c r="BH146" s="194">
        <f>IF(N146="sníž. přenesená",J146,0)</f>
        <v>0</v>
      </c>
      <c r="BI146" s="194">
        <f>IF(N146="nulová",J146,0)</f>
        <v>0</v>
      </c>
      <c r="BJ146" s="14" t="s">
        <v>80</v>
      </c>
      <c r="BK146" s="194">
        <f>ROUND(I146*H146,2)</f>
        <v>0</v>
      </c>
      <c r="BL146" s="14" t="s">
        <v>164</v>
      </c>
      <c r="BM146" s="193" t="s">
        <v>260</v>
      </c>
    </row>
    <row r="147" spans="1:65" s="2" customFormat="1" ht="11.25">
      <c r="A147" s="31"/>
      <c r="B147" s="32"/>
      <c r="C147" s="33"/>
      <c r="D147" s="195" t="s">
        <v>157</v>
      </c>
      <c r="E147" s="33"/>
      <c r="F147" s="196" t="s">
        <v>2345</v>
      </c>
      <c r="G147" s="33"/>
      <c r="H147" s="33"/>
      <c r="I147" s="197"/>
      <c r="J147" s="33"/>
      <c r="K147" s="33"/>
      <c r="L147" s="36"/>
      <c r="M147" s="198"/>
      <c r="N147" s="199"/>
      <c r="O147" s="68"/>
      <c r="P147" s="68"/>
      <c r="Q147" s="68"/>
      <c r="R147" s="68"/>
      <c r="S147" s="68"/>
      <c r="T147" s="69"/>
      <c r="U147" s="31"/>
      <c r="V147" s="31"/>
      <c r="W147" s="31"/>
      <c r="X147" s="31"/>
      <c r="Y147" s="31"/>
      <c r="Z147" s="31"/>
      <c r="AA147" s="31"/>
      <c r="AB147" s="31"/>
      <c r="AC147" s="31"/>
      <c r="AD147" s="31"/>
      <c r="AE147" s="31"/>
      <c r="AT147" s="14" t="s">
        <v>157</v>
      </c>
      <c r="AU147" s="14" t="s">
        <v>73</v>
      </c>
    </row>
    <row r="148" spans="1:65" s="2" customFormat="1" ht="24.2" customHeight="1">
      <c r="A148" s="31"/>
      <c r="B148" s="32"/>
      <c r="C148" s="200" t="s">
        <v>210</v>
      </c>
      <c r="D148" s="200" t="s">
        <v>185</v>
      </c>
      <c r="E148" s="201" t="s">
        <v>2346</v>
      </c>
      <c r="F148" s="202" t="s">
        <v>2347</v>
      </c>
      <c r="G148" s="203" t="s">
        <v>1638</v>
      </c>
      <c r="H148" s="204">
        <v>30</v>
      </c>
      <c r="I148" s="205"/>
      <c r="J148" s="206">
        <f>ROUND(I148*H148,2)</f>
        <v>0</v>
      </c>
      <c r="K148" s="202" t="s">
        <v>1625</v>
      </c>
      <c r="L148" s="36"/>
      <c r="M148" s="207" t="s">
        <v>1</v>
      </c>
      <c r="N148" s="208" t="s">
        <v>38</v>
      </c>
      <c r="O148" s="68"/>
      <c r="P148" s="191">
        <f>O148*H148</f>
        <v>0</v>
      </c>
      <c r="Q148" s="191">
        <v>0</v>
      </c>
      <c r="R148" s="191">
        <f>Q148*H148</f>
        <v>0</v>
      </c>
      <c r="S148" s="191">
        <v>0</v>
      </c>
      <c r="T148" s="192">
        <f>S148*H148</f>
        <v>0</v>
      </c>
      <c r="U148" s="31"/>
      <c r="V148" s="31"/>
      <c r="W148" s="31"/>
      <c r="X148" s="31"/>
      <c r="Y148" s="31"/>
      <c r="Z148" s="31"/>
      <c r="AA148" s="31"/>
      <c r="AB148" s="31"/>
      <c r="AC148" s="31"/>
      <c r="AD148" s="31"/>
      <c r="AE148" s="31"/>
      <c r="AR148" s="193" t="s">
        <v>164</v>
      </c>
      <c r="AT148" s="193" t="s">
        <v>185</v>
      </c>
      <c r="AU148" s="193" t="s">
        <v>73</v>
      </c>
      <c r="AY148" s="14" t="s">
        <v>149</v>
      </c>
      <c r="BE148" s="194">
        <f>IF(N148="základní",J148,0)</f>
        <v>0</v>
      </c>
      <c r="BF148" s="194">
        <f>IF(N148="snížená",J148,0)</f>
        <v>0</v>
      </c>
      <c r="BG148" s="194">
        <f>IF(N148="zákl. přenesená",J148,0)</f>
        <v>0</v>
      </c>
      <c r="BH148" s="194">
        <f>IF(N148="sníž. přenesená",J148,0)</f>
        <v>0</v>
      </c>
      <c r="BI148" s="194">
        <f>IF(N148="nulová",J148,0)</f>
        <v>0</v>
      </c>
      <c r="BJ148" s="14" t="s">
        <v>80</v>
      </c>
      <c r="BK148" s="194">
        <f>ROUND(I148*H148,2)</f>
        <v>0</v>
      </c>
      <c r="BL148" s="14" t="s">
        <v>164</v>
      </c>
      <c r="BM148" s="193" t="s">
        <v>268</v>
      </c>
    </row>
    <row r="149" spans="1:65" s="2" customFormat="1" ht="19.5">
      <c r="A149" s="31"/>
      <c r="B149" s="32"/>
      <c r="C149" s="33"/>
      <c r="D149" s="195" t="s">
        <v>157</v>
      </c>
      <c r="E149" s="33"/>
      <c r="F149" s="196" t="s">
        <v>2347</v>
      </c>
      <c r="G149" s="33"/>
      <c r="H149" s="33"/>
      <c r="I149" s="197"/>
      <c r="J149" s="33"/>
      <c r="K149" s="33"/>
      <c r="L149" s="36"/>
      <c r="M149" s="198"/>
      <c r="N149" s="199"/>
      <c r="O149" s="68"/>
      <c r="P149" s="68"/>
      <c r="Q149" s="68"/>
      <c r="R149" s="68"/>
      <c r="S149" s="68"/>
      <c r="T149" s="69"/>
      <c r="U149" s="31"/>
      <c r="V149" s="31"/>
      <c r="W149" s="31"/>
      <c r="X149" s="31"/>
      <c r="Y149" s="31"/>
      <c r="Z149" s="31"/>
      <c r="AA149" s="31"/>
      <c r="AB149" s="31"/>
      <c r="AC149" s="31"/>
      <c r="AD149" s="31"/>
      <c r="AE149" s="31"/>
      <c r="AT149" s="14" t="s">
        <v>157</v>
      </c>
      <c r="AU149" s="14" t="s">
        <v>73</v>
      </c>
    </row>
    <row r="150" spans="1:65" s="2" customFormat="1" ht="24.2" customHeight="1">
      <c r="A150" s="31"/>
      <c r="B150" s="32"/>
      <c r="C150" s="200" t="s">
        <v>248</v>
      </c>
      <c r="D150" s="200" t="s">
        <v>185</v>
      </c>
      <c r="E150" s="201" t="s">
        <v>2348</v>
      </c>
      <c r="F150" s="202" t="s">
        <v>2349</v>
      </c>
      <c r="G150" s="203" t="s">
        <v>1638</v>
      </c>
      <c r="H150" s="204">
        <v>300</v>
      </c>
      <c r="I150" s="205"/>
      <c r="J150" s="206">
        <f>ROUND(I150*H150,2)</f>
        <v>0</v>
      </c>
      <c r="K150" s="202" t="s">
        <v>1625</v>
      </c>
      <c r="L150" s="36"/>
      <c r="M150" s="207" t="s">
        <v>1</v>
      </c>
      <c r="N150" s="208" t="s">
        <v>38</v>
      </c>
      <c r="O150" s="68"/>
      <c r="P150" s="191">
        <f>O150*H150</f>
        <v>0</v>
      </c>
      <c r="Q150" s="191">
        <v>0</v>
      </c>
      <c r="R150" s="191">
        <f>Q150*H150</f>
        <v>0</v>
      </c>
      <c r="S150" s="191">
        <v>0</v>
      </c>
      <c r="T150" s="192">
        <f>S150*H150</f>
        <v>0</v>
      </c>
      <c r="U150" s="31"/>
      <c r="V150" s="31"/>
      <c r="W150" s="31"/>
      <c r="X150" s="31"/>
      <c r="Y150" s="31"/>
      <c r="Z150" s="31"/>
      <c r="AA150" s="31"/>
      <c r="AB150" s="31"/>
      <c r="AC150" s="31"/>
      <c r="AD150" s="31"/>
      <c r="AE150" s="31"/>
      <c r="AR150" s="193" t="s">
        <v>164</v>
      </c>
      <c r="AT150" s="193" t="s">
        <v>185</v>
      </c>
      <c r="AU150" s="193" t="s">
        <v>73</v>
      </c>
      <c r="AY150" s="14" t="s">
        <v>149</v>
      </c>
      <c r="BE150" s="194">
        <f>IF(N150="základní",J150,0)</f>
        <v>0</v>
      </c>
      <c r="BF150" s="194">
        <f>IF(N150="snížená",J150,0)</f>
        <v>0</v>
      </c>
      <c r="BG150" s="194">
        <f>IF(N150="zákl. přenesená",J150,0)</f>
        <v>0</v>
      </c>
      <c r="BH150" s="194">
        <f>IF(N150="sníž. přenesená",J150,0)</f>
        <v>0</v>
      </c>
      <c r="BI150" s="194">
        <f>IF(N150="nulová",J150,0)</f>
        <v>0</v>
      </c>
      <c r="BJ150" s="14" t="s">
        <v>80</v>
      </c>
      <c r="BK150" s="194">
        <f>ROUND(I150*H150,2)</f>
        <v>0</v>
      </c>
      <c r="BL150" s="14" t="s">
        <v>164</v>
      </c>
      <c r="BM150" s="193" t="s">
        <v>277</v>
      </c>
    </row>
    <row r="151" spans="1:65" s="2" customFormat="1" ht="19.5">
      <c r="A151" s="31"/>
      <c r="B151" s="32"/>
      <c r="C151" s="33"/>
      <c r="D151" s="195" t="s">
        <v>157</v>
      </c>
      <c r="E151" s="33"/>
      <c r="F151" s="196" t="s">
        <v>2349</v>
      </c>
      <c r="G151" s="33"/>
      <c r="H151" s="33"/>
      <c r="I151" s="197"/>
      <c r="J151" s="33"/>
      <c r="K151" s="33"/>
      <c r="L151" s="36"/>
      <c r="M151" s="198"/>
      <c r="N151" s="199"/>
      <c r="O151" s="68"/>
      <c r="P151" s="68"/>
      <c r="Q151" s="68"/>
      <c r="R151" s="68"/>
      <c r="S151" s="68"/>
      <c r="T151" s="69"/>
      <c r="U151" s="31"/>
      <c r="V151" s="31"/>
      <c r="W151" s="31"/>
      <c r="X151" s="31"/>
      <c r="Y151" s="31"/>
      <c r="Z151" s="31"/>
      <c r="AA151" s="31"/>
      <c r="AB151" s="31"/>
      <c r="AC151" s="31"/>
      <c r="AD151" s="31"/>
      <c r="AE151" s="31"/>
      <c r="AT151" s="14" t="s">
        <v>157</v>
      </c>
      <c r="AU151" s="14" t="s">
        <v>73</v>
      </c>
    </row>
    <row r="152" spans="1:65" s="2" customFormat="1" ht="14.45" customHeight="1">
      <c r="A152" s="31"/>
      <c r="B152" s="32"/>
      <c r="C152" s="181" t="s">
        <v>252</v>
      </c>
      <c r="D152" s="181" t="s">
        <v>150</v>
      </c>
      <c r="E152" s="182" t="s">
        <v>2350</v>
      </c>
      <c r="F152" s="183" t="s">
        <v>2351</v>
      </c>
      <c r="G152" s="184" t="s">
        <v>1410</v>
      </c>
      <c r="H152" s="185">
        <v>10</v>
      </c>
      <c r="I152" s="186"/>
      <c r="J152" s="187">
        <f>ROUND(I152*H152,2)</f>
        <v>0</v>
      </c>
      <c r="K152" s="183" t="s">
        <v>1625</v>
      </c>
      <c r="L152" s="188"/>
      <c r="M152" s="189" t="s">
        <v>1</v>
      </c>
      <c r="N152" s="190" t="s">
        <v>38</v>
      </c>
      <c r="O152" s="68"/>
      <c r="P152" s="191">
        <f>O152*H152</f>
        <v>0</v>
      </c>
      <c r="Q152" s="191">
        <v>0</v>
      </c>
      <c r="R152" s="191">
        <f>Q152*H152</f>
        <v>0</v>
      </c>
      <c r="S152" s="191">
        <v>0</v>
      </c>
      <c r="T152" s="192">
        <f>S152*H152</f>
        <v>0</v>
      </c>
      <c r="U152" s="31"/>
      <c r="V152" s="31"/>
      <c r="W152" s="31"/>
      <c r="X152" s="31"/>
      <c r="Y152" s="31"/>
      <c r="Z152" s="31"/>
      <c r="AA152" s="31"/>
      <c r="AB152" s="31"/>
      <c r="AC152" s="31"/>
      <c r="AD152" s="31"/>
      <c r="AE152" s="31"/>
      <c r="AR152" s="193" t="s">
        <v>180</v>
      </c>
      <c r="AT152" s="193" t="s">
        <v>150</v>
      </c>
      <c r="AU152" s="193" t="s">
        <v>73</v>
      </c>
      <c r="AY152" s="14" t="s">
        <v>149</v>
      </c>
      <c r="BE152" s="194">
        <f>IF(N152="základní",J152,0)</f>
        <v>0</v>
      </c>
      <c r="BF152" s="194">
        <f>IF(N152="snížená",J152,0)</f>
        <v>0</v>
      </c>
      <c r="BG152" s="194">
        <f>IF(N152="zákl. přenesená",J152,0)</f>
        <v>0</v>
      </c>
      <c r="BH152" s="194">
        <f>IF(N152="sníž. přenesená",J152,0)</f>
        <v>0</v>
      </c>
      <c r="BI152" s="194">
        <f>IF(N152="nulová",J152,0)</f>
        <v>0</v>
      </c>
      <c r="BJ152" s="14" t="s">
        <v>80</v>
      </c>
      <c r="BK152" s="194">
        <f>ROUND(I152*H152,2)</f>
        <v>0</v>
      </c>
      <c r="BL152" s="14" t="s">
        <v>164</v>
      </c>
      <c r="BM152" s="193" t="s">
        <v>286</v>
      </c>
    </row>
    <row r="153" spans="1:65" s="2" customFormat="1" ht="11.25">
      <c r="A153" s="31"/>
      <c r="B153" s="32"/>
      <c r="C153" s="33"/>
      <c r="D153" s="195" t="s">
        <v>157</v>
      </c>
      <c r="E153" s="33"/>
      <c r="F153" s="196" t="s">
        <v>2351</v>
      </c>
      <c r="G153" s="33"/>
      <c r="H153" s="33"/>
      <c r="I153" s="197"/>
      <c r="J153" s="33"/>
      <c r="K153" s="33"/>
      <c r="L153" s="36"/>
      <c r="M153" s="198"/>
      <c r="N153" s="199"/>
      <c r="O153" s="68"/>
      <c r="P153" s="68"/>
      <c r="Q153" s="68"/>
      <c r="R153" s="68"/>
      <c r="S153" s="68"/>
      <c r="T153" s="69"/>
      <c r="U153" s="31"/>
      <c r="V153" s="31"/>
      <c r="W153" s="31"/>
      <c r="X153" s="31"/>
      <c r="Y153" s="31"/>
      <c r="Z153" s="31"/>
      <c r="AA153" s="31"/>
      <c r="AB153" s="31"/>
      <c r="AC153" s="31"/>
      <c r="AD153" s="31"/>
      <c r="AE153" s="31"/>
      <c r="AT153" s="14" t="s">
        <v>157</v>
      </c>
      <c r="AU153" s="14" t="s">
        <v>73</v>
      </c>
    </row>
    <row r="154" spans="1:65" s="2" customFormat="1" ht="24.2" customHeight="1">
      <c r="A154" s="31"/>
      <c r="B154" s="32"/>
      <c r="C154" s="200" t="s">
        <v>8</v>
      </c>
      <c r="D154" s="200" t="s">
        <v>185</v>
      </c>
      <c r="E154" s="201" t="s">
        <v>2352</v>
      </c>
      <c r="F154" s="202" t="s">
        <v>2353</v>
      </c>
      <c r="G154" s="203" t="s">
        <v>197</v>
      </c>
      <c r="H154" s="204">
        <v>10</v>
      </c>
      <c r="I154" s="205"/>
      <c r="J154" s="206">
        <f>ROUND(I154*H154,2)</f>
        <v>0</v>
      </c>
      <c r="K154" s="202" t="s">
        <v>1625</v>
      </c>
      <c r="L154" s="36"/>
      <c r="M154" s="207" t="s">
        <v>1</v>
      </c>
      <c r="N154" s="208" t="s">
        <v>38</v>
      </c>
      <c r="O154" s="68"/>
      <c r="P154" s="191">
        <f>O154*H154</f>
        <v>0</v>
      </c>
      <c r="Q154" s="191">
        <v>0</v>
      </c>
      <c r="R154" s="191">
        <f>Q154*H154</f>
        <v>0</v>
      </c>
      <c r="S154" s="191">
        <v>0</v>
      </c>
      <c r="T154" s="192">
        <f>S154*H154</f>
        <v>0</v>
      </c>
      <c r="U154" s="31"/>
      <c r="V154" s="31"/>
      <c r="W154" s="31"/>
      <c r="X154" s="31"/>
      <c r="Y154" s="31"/>
      <c r="Z154" s="31"/>
      <c r="AA154" s="31"/>
      <c r="AB154" s="31"/>
      <c r="AC154" s="31"/>
      <c r="AD154" s="31"/>
      <c r="AE154" s="31"/>
      <c r="AR154" s="193" t="s">
        <v>164</v>
      </c>
      <c r="AT154" s="193" t="s">
        <v>185</v>
      </c>
      <c r="AU154" s="193" t="s">
        <v>73</v>
      </c>
      <c r="AY154" s="14" t="s">
        <v>149</v>
      </c>
      <c r="BE154" s="194">
        <f>IF(N154="základní",J154,0)</f>
        <v>0</v>
      </c>
      <c r="BF154" s="194">
        <f>IF(N154="snížená",J154,0)</f>
        <v>0</v>
      </c>
      <c r="BG154" s="194">
        <f>IF(N154="zákl. přenesená",J154,0)</f>
        <v>0</v>
      </c>
      <c r="BH154" s="194">
        <f>IF(N154="sníž. přenesená",J154,0)</f>
        <v>0</v>
      </c>
      <c r="BI154" s="194">
        <f>IF(N154="nulová",J154,0)</f>
        <v>0</v>
      </c>
      <c r="BJ154" s="14" t="s">
        <v>80</v>
      </c>
      <c r="BK154" s="194">
        <f>ROUND(I154*H154,2)</f>
        <v>0</v>
      </c>
      <c r="BL154" s="14" t="s">
        <v>164</v>
      </c>
      <c r="BM154" s="193" t="s">
        <v>295</v>
      </c>
    </row>
    <row r="155" spans="1:65" s="2" customFormat="1" ht="19.5">
      <c r="A155" s="31"/>
      <c r="B155" s="32"/>
      <c r="C155" s="33"/>
      <c r="D155" s="195" t="s">
        <v>157</v>
      </c>
      <c r="E155" s="33"/>
      <c r="F155" s="196" t="s">
        <v>2353</v>
      </c>
      <c r="G155" s="33"/>
      <c r="H155" s="33"/>
      <c r="I155" s="197"/>
      <c r="J155" s="33"/>
      <c r="K155" s="33"/>
      <c r="L155" s="36"/>
      <c r="M155" s="198"/>
      <c r="N155" s="199"/>
      <c r="O155" s="68"/>
      <c r="P155" s="68"/>
      <c r="Q155" s="68"/>
      <c r="R155" s="68"/>
      <c r="S155" s="68"/>
      <c r="T155" s="69"/>
      <c r="U155" s="31"/>
      <c r="V155" s="31"/>
      <c r="W155" s="31"/>
      <c r="X155" s="31"/>
      <c r="Y155" s="31"/>
      <c r="Z155" s="31"/>
      <c r="AA155" s="31"/>
      <c r="AB155" s="31"/>
      <c r="AC155" s="31"/>
      <c r="AD155" s="31"/>
      <c r="AE155" s="31"/>
      <c r="AT155" s="14" t="s">
        <v>157</v>
      </c>
      <c r="AU155" s="14" t="s">
        <v>73</v>
      </c>
    </row>
    <row r="156" spans="1:65" s="2" customFormat="1" ht="24.2" customHeight="1">
      <c r="A156" s="31"/>
      <c r="B156" s="32"/>
      <c r="C156" s="200" t="s">
        <v>219</v>
      </c>
      <c r="D156" s="200" t="s">
        <v>185</v>
      </c>
      <c r="E156" s="201" t="s">
        <v>2354</v>
      </c>
      <c r="F156" s="202" t="s">
        <v>2355</v>
      </c>
      <c r="G156" s="203" t="s">
        <v>197</v>
      </c>
      <c r="H156" s="204">
        <v>10</v>
      </c>
      <c r="I156" s="205"/>
      <c r="J156" s="206">
        <f>ROUND(I156*H156,2)</f>
        <v>0</v>
      </c>
      <c r="K156" s="202" t="s">
        <v>1625</v>
      </c>
      <c r="L156" s="36"/>
      <c r="M156" s="207" t="s">
        <v>1</v>
      </c>
      <c r="N156" s="208" t="s">
        <v>38</v>
      </c>
      <c r="O156" s="68"/>
      <c r="P156" s="191">
        <f>O156*H156</f>
        <v>0</v>
      </c>
      <c r="Q156" s="191">
        <v>0</v>
      </c>
      <c r="R156" s="191">
        <f>Q156*H156</f>
        <v>0</v>
      </c>
      <c r="S156" s="191">
        <v>0</v>
      </c>
      <c r="T156" s="192">
        <f>S156*H156</f>
        <v>0</v>
      </c>
      <c r="U156" s="31"/>
      <c r="V156" s="31"/>
      <c r="W156" s="31"/>
      <c r="X156" s="31"/>
      <c r="Y156" s="31"/>
      <c r="Z156" s="31"/>
      <c r="AA156" s="31"/>
      <c r="AB156" s="31"/>
      <c r="AC156" s="31"/>
      <c r="AD156" s="31"/>
      <c r="AE156" s="31"/>
      <c r="AR156" s="193" t="s">
        <v>164</v>
      </c>
      <c r="AT156" s="193" t="s">
        <v>185</v>
      </c>
      <c r="AU156" s="193" t="s">
        <v>73</v>
      </c>
      <c r="AY156" s="14" t="s">
        <v>149</v>
      </c>
      <c r="BE156" s="194">
        <f>IF(N156="základní",J156,0)</f>
        <v>0</v>
      </c>
      <c r="BF156" s="194">
        <f>IF(N156="snížená",J156,0)</f>
        <v>0</v>
      </c>
      <c r="BG156" s="194">
        <f>IF(N156="zákl. přenesená",J156,0)</f>
        <v>0</v>
      </c>
      <c r="BH156" s="194">
        <f>IF(N156="sníž. přenesená",J156,0)</f>
        <v>0</v>
      </c>
      <c r="BI156" s="194">
        <f>IF(N156="nulová",J156,0)</f>
        <v>0</v>
      </c>
      <c r="BJ156" s="14" t="s">
        <v>80</v>
      </c>
      <c r="BK156" s="194">
        <f>ROUND(I156*H156,2)</f>
        <v>0</v>
      </c>
      <c r="BL156" s="14" t="s">
        <v>164</v>
      </c>
      <c r="BM156" s="193" t="s">
        <v>303</v>
      </c>
    </row>
    <row r="157" spans="1:65" s="2" customFormat="1" ht="19.5">
      <c r="A157" s="31"/>
      <c r="B157" s="32"/>
      <c r="C157" s="33"/>
      <c r="D157" s="195" t="s">
        <v>157</v>
      </c>
      <c r="E157" s="33"/>
      <c r="F157" s="196" t="s">
        <v>2355</v>
      </c>
      <c r="G157" s="33"/>
      <c r="H157" s="33"/>
      <c r="I157" s="197"/>
      <c r="J157" s="33"/>
      <c r="K157" s="33"/>
      <c r="L157" s="36"/>
      <c r="M157" s="198"/>
      <c r="N157" s="199"/>
      <c r="O157" s="68"/>
      <c r="P157" s="68"/>
      <c r="Q157" s="68"/>
      <c r="R157" s="68"/>
      <c r="S157" s="68"/>
      <c r="T157" s="69"/>
      <c r="U157" s="31"/>
      <c r="V157" s="31"/>
      <c r="W157" s="31"/>
      <c r="X157" s="31"/>
      <c r="Y157" s="31"/>
      <c r="Z157" s="31"/>
      <c r="AA157" s="31"/>
      <c r="AB157" s="31"/>
      <c r="AC157" s="31"/>
      <c r="AD157" s="31"/>
      <c r="AE157" s="31"/>
      <c r="AT157" s="14" t="s">
        <v>157</v>
      </c>
      <c r="AU157" s="14" t="s">
        <v>73</v>
      </c>
    </row>
    <row r="158" spans="1:65" s="2" customFormat="1" ht="24.2" customHeight="1">
      <c r="A158" s="31"/>
      <c r="B158" s="32"/>
      <c r="C158" s="200" t="s">
        <v>224</v>
      </c>
      <c r="D158" s="200" t="s">
        <v>185</v>
      </c>
      <c r="E158" s="201" t="s">
        <v>2356</v>
      </c>
      <c r="F158" s="202" t="s">
        <v>2357</v>
      </c>
      <c r="G158" s="203" t="s">
        <v>1687</v>
      </c>
      <c r="H158" s="204">
        <v>11</v>
      </c>
      <c r="I158" s="205"/>
      <c r="J158" s="206">
        <f>ROUND(I158*H158,2)</f>
        <v>0</v>
      </c>
      <c r="K158" s="202" t="s">
        <v>1625</v>
      </c>
      <c r="L158" s="36"/>
      <c r="M158" s="207" t="s">
        <v>1</v>
      </c>
      <c r="N158" s="208" t="s">
        <v>38</v>
      </c>
      <c r="O158" s="68"/>
      <c r="P158" s="191">
        <f>O158*H158</f>
        <v>0</v>
      </c>
      <c r="Q158" s="191">
        <v>0</v>
      </c>
      <c r="R158" s="191">
        <f>Q158*H158</f>
        <v>0</v>
      </c>
      <c r="S158" s="191">
        <v>0</v>
      </c>
      <c r="T158" s="192">
        <f>S158*H158</f>
        <v>0</v>
      </c>
      <c r="U158" s="31"/>
      <c r="V158" s="31"/>
      <c r="W158" s="31"/>
      <c r="X158" s="31"/>
      <c r="Y158" s="31"/>
      <c r="Z158" s="31"/>
      <c r="AA158" s="31"/>
      <c r="AB158" s="31"/>
      <c r="AC158" s="31"/>
      <c r="AD158" s="31"/>
      <c r="AE158" s="31"/>
      <c r="AR158" s="193" t="s">
        <v>164</v>
      </c>
      <c r="AT158" s="193" t="s">
        <v>185</v>
      </c>
      <c r="AU158" s="193" t="s">
        <v>73</v>
      </c>
      <c r="AY158" s="14" t="s">
        <v>149</v>
      </c>
      <c r="BE158" s="194">
        <f>IF(N158="základní",J158,0)</f>
        <v>0</v>
      </c>
      <c r="BF158" s="194">
        <f>IF(N158="snížená",J158,0)</f>
        <v>0</v>
      </c>
      <c r="BG158" s="194">
        <f>IF(N158="zákl. přenesená",J158,0)</f>
        <v>0</v>
      </c>
      <c r="BH158" s="194">
        <f>IF(N158="sníž. přenesená",J158,0)</f>
        <v>0</v>
      </c>
      <c r="BI158" s="194">
        <f>IF(N158="nulová",J158,0)</f>
        <v>0</v>
      </c>
      <c r="BJ158" s="14" t="s">
        <v>80</v>
      </c>
      <c r="BK158" s="194">
        <f>ROUND(I158*H158,2)</f>
        <v>0</v>
      </c>
      <c r="BL158" s="14" t="s">
        <v>164</v>
      </c>
      <c r="BM158" s="193" t="s">
        <v>311</v>
      </c>
    </row>
    <row r="159" spans="1:65" s="2" customFormat="1" ht="11.25">
      <c r="A159" s="31"/>
      <c r="B159" s="32"/>
      <c r="C159" s="33"/>
      <c r="D159" s="195" t="s">
        <v>157</v>
      </c>
      <c r="E159" s="33"/>
      <c r="F159" s="196" t="s">
        <v>2357</v>
      </c>
      <c r="G159" s="33"/>
      <c r="H159" s="33"/>
      <c r="I159" s="197"/>
      <c r="J159" s="33"/>
      <c r="K159" s="33"/>
      <c r="L159" s="36"/>
      <c r="M159" s="198"/>
      <c r="N159" s="199"/>
      <c r="O159" s="68"/>
      <c r="P159" s="68"/>
      <c r="Q159" s="68"/>
      <c r="R159" s="68"/>
      <c r="S159" s="68"/>
      <c r="T159" s="69"/>
      <c r="U159" s="31"/>
      <c r="V159" s="31"/>
      <c r="W159" s="31"/>
      <c r="X159" s="31"/>
      <c r="Y159" s="31"/>
      <c r="Z159" s="31"/>
      <c r="AA159" s="31"/>
      <c r="AB159" s="31"/>
      <c r="AC159" s="31"/>
      <c r="AD159" s="31"/>
      <c r="AE159" s="31"/>
      <c r="AT159" s="14" t="s">
        <v>157</v>
      </c>
      <c r="AU159" s="14" t="s">
        <v>73</v>
      </c>
    </row>
    <row r="160" spans="1:65" s="2" customFormat="1" ht="14.45" customHeight="1">
      <c r="A160" s="31"/>
      <c r="B160" s="32"/>
      <c r="C160" s="181" t="s">
        <v>228</v>
      </c>
      <c r="D160" s="181" t="s">
        <v>150</v>
      </c>
      <c r="E160" s="182" t="s">
        <v>2358</v>
      </c>
      <c r="F160" s="183" t="s">
        <v>2359</v>
      </c>
      <c r="G160" s="184" t="s">
        <v>2360</v>
      </c>
      <c r="H160" s="185">
        <v>10</v>
      </c>
      <c r="I160" s="186"/>
      <c r="J160" s="187">
        <f>ROUND(I160*H160,2)</f>
        <v>0</v>
      </c>
      <c r="K160" s="183" t="s">
        <v>1625</v>
      </c>
      <c r="L160" s="188"/>
      <c r="M160" s="189" t="s">
        <v>1</v>
      </c>
      <c r="N160" s="190" t="s">
        <v>38</v>
      </c>
      <c r="O160" s="68"/>
      <c r="P160" s="191">
        <f>O160*H160</f>
        <v>0</v>
      </c>
      <c r="Q160" s="191">
        <v>0</v>
      </c>
      <c r="R160" s="191">
        <f>Q160*H160</f>
        <v>0</v>
      </c>
      <c r="S160" s="191">
        <v>0</v>
      </c>
      <c r="T160" s="192">
        <f>S160*H160</f>
        <v>0</v>
      </c>
      <c r="U160" s="31"/>
      <c r="V160" s="31"/>
      <c r="W160" s="31"/>
      <c r="X160" s="31"/>
      <c r="Y160" s="31"/>
      <c r="Z160" s="31"/>
      <c r="AA160" s="31"/>
      <c r="AB160" s="31"/>
      <c r="AC160" s="31"/>
      <c r="AD160" s="31"/>
      <c r="AE160" s="31"/>
      <c r="AR160" s="193" t="s">
        <v>180</v>
      </c>
      <c r="AT160" s="193" t="s">
        <v>150</v>
      </c>
      <c r="AU160" s="193" t="s">
        <v>73</v>
      </c>
      <c r="AY160" s="14" t="s">
        <v>149</v>
      </c>
      <c r="BE160" s="194">
        <f>IF(N160="základní",J160,0)</f>
        <v>0</v>
      </c>
      <c r="BF160" s="194">
        <f>IF(N160="snížená",J160,0)</f>
        <v>0</v>
      </c>
      <c r="BG160" s="194">
        <f>IF(N160="zákl. přenesená",J160,0)</f>
        <v>0</v>
      </c>
      <c r="BH160" s="194">
        <f>IF(N160="sníž. přenesená",J160,0)</f>
        <v>0</v>
      </c>
      <c r="BI160" s="194">
        <f>IF(N160="nulová",J160,0)</f>
        <v>0</v>
      </c>
      <c r="BJ160" s="14" t="s">
        <v>80</v>
      </c>
      <c r="BK160" s="194">
        <f>ROUND(I160*H160,2)</f>
        <v>0</v>
      </c>
      <c r="BL160" s="14" t="s">
        <v>164</v>
      </c>
      <c r="BM160" s="193" t="s">
        <v>320</v>
      </c>
    </row>
    <row r="161" spans="1:65" s="2" customFormat="1" ht="11.25">
      <c r="A161" s="31"/>
      <c r="B161" s="32"/>
      <c r="C161" s="33"/>
      <c r="D161" s="195" t="s">
        <v>157</v>
      </c>
      <c r="E161" s="33"/>
      <c r="F161" s="196" t="s">
        <v>2359</v>
      </c>
      <c r="G161" s="33"/>
      <c r="H161" s="33"/>
      <c r="I161" s="197"/>
      <c r="J161" s="33"/>
      <c r="K161" s="33"/>
      <c r="L161" s="36"/>
      <c r="M161" s="198"/>
      <c r="N161" s="199"/>
      <c r="O161" s="68"/>
      <c r="P161" s="68"/>
      <c r="Q161" s="68"/>
      <c r="R161" s="68"/>
      <c r="S161" s="68"/>
      <c r="T161" s="69"/>
      <c r="U161" s="31"/>
      <c r="V161" s="31"/>
      <c r="W161" s="31"/>
      <c r="X161" s="31"/>
      <c r="Y161" s="31"/>
      <c r="Z161" s="31"/>
      <c r="AA161" s="31"/>
      <c r="AB161" s="31"/>
      <c r="AC161" s="31"/>
      <c r="AD161" s="31"/>
      <c r="AE161" s="31"/>
      <c r="AT161" s="14" t="s">
        <v>157</v>
      </c>
      <c r="AU161" s="14" t="s">
        <v>73</v>
      </c>
    </row>
    <row r="162" spans="1:65" s="2" customFormat="1" ht="14.45" customHeight="1">
      <c r="A162" s="31"/>
      <c r="B162" s="32"/>
      <c r="C162" s="200" t="s">
        <v>233</v>
      </c>
      <c r="D162" s="200" t="s">
        <v>185</v>
      </c>
      <c r="E162" s="201" t="s">
        <v>2361</v>
      </c>
      <c r="F162" s="202" t="s">
        <v>2362</v>
      </c>
      <c r="G162" s="203" t="s">
        <v>1638</v>
      </c>
      <c r="H162" s="204">
        <v>20</v>
      </c>
      <c r="I162" s="205"/>
      <c r="J162" s="206">
        <f>ROUND(I162*H162,2)</f>
        <v>0</v>
      </c>
      <c r="K162" s="202" t="s">
        <v>1625</v>
      </c>
      <c r="L162" s="36"/>
      <c r="M162" s="207" t="s">
        <v>1</v>
      </c>
      <c r="N162" s="208" t="s">
        <v>38</v>
      </c>
      <c r="O162" s="68"/>
      <c r="P162" s="191">
        <f>O162*H162</f>
        <v>0</v>
      </c>
      <c r="Q162" s="191">
        <v>0</v>
      </c>
      <c r="R162" s="191">
        <f>Q162*H162</f>
        <v>0</v>
      </c>
      <c r="S162" s="191">
        <v>0</v>
      </c>
      <c r="T162" s="192">
        <f>S162*H162</f>
        <v>0</v>
      </c>
      <c r="U162" s="31"/>
      <c r="V162" s="31"/>
      <c r="W162" s="31"/>
      <c r="X162" s="31"/>
      <c r="Y162" s="31"/>
      <c r="Z162" s="31"/>
      <c r="AA162" s="31"/>
      <c r="AB162" s="31"/>
      <c r="AC162" s="31"/>
      <c r="AD162" s="31"/>
      <c r="AE162" s="31"/>
      <c r="AR162" s="193" t="s">
        <v>164</v>
      </c>
      <c r="AT162" s="193" t="s">
        <v>185</v>
      </c>
      <c r="AU162" s="193" t="s">
        <v>73</v>
      </c>
      <c r="AY162" s="14" t="s">
        <v>149</v>
      </c>
      <c r="BE162" s="194">
        <f>IF(N162="základní",J162,0)</f>
        <v>0</v>
      </c>
      <c r="BF162" s="194">
        <f>IF(N162="snížená",J162,0)</f>
        <v>0</v>
      </c>
      <c r="BG162" s="194">
        <f>IF(N162="zákl. přenesená",J162,0)</f>
        <v>0</v>
      </c>
      <c r="BH162" s="194">
        <f>IF(N162="sníž. přenesená",J162,0)</f>
        <v>0</v>
      </c>
      <c r="BI162" s="194">
        <f>IF(N162="nulová",J162,0)</f>
        <v>0</v>
      </c>
      <c r="BJ162" s="14" t="s">
        <v>80</v>
      </c>
      <c r="BK162" s="194">
        <f>ROUND(I162*H162,2)</f>
        <v>0</v>
      </c>
      <c r="BL162" s="14" t="s">
        <v>164</v>
      </c>
      <c r="BM162" s="193" t="s">
        <v>329</v>
      </c>
    </row>
    <row r="163" spans="1:65" s="2" customFormat="1" ht="11.25">
      <c r="A163" s="31"/>
      <c r="B163" s="32"/>
      <c r="C163" s="33"/>
      <c r="D163" s="195" t="s">
        <v>157</v>
      </c>
      <c r="E163" s="33"/>
      <c r="F163" s="196" t="s">
        <v>2362</v>
      </c>
      <c r="G163" s="33"/>
      <c r="H163" s="33"/>
      <c r="I163" s="197"/>
      <c r="J163" s="33"/>
      <c r="K163" s="33"/>
      <c r="L163" s="36"/>
      <c r="M163" s="198"/>
      <c r="N163" s="199"/>
      <c r="O163" s="68"/>
      <c r="P163" s="68"/>
      <c r="Q163" s="68"/>
      <c r="R163" s="68"/>
      <c r="S163" s="68"/>
      <c r="T163" s="69"/>
      <c r="U163" s="31"/>
      <c r="V163" s="31"/>
      <c r="W163" s="31"/>
      <c r="X163" s="31"/>
      <c r="Y163" s="31"/>
      <c r="Z163" s="31"/>
      <c r="AA163" s="31"/>
      <c r="AB163" s="31"/>
      <c r="AC163" s="31"/>
      <c r="AD163" s="31"/>
      <c r="AE163" s="31"/>
      <c r="AT163" s="14" t="s">
        <v>157</v>
      </c>
      <c r="AU163" s="14" t="s">
        <v>73</v>
      </c>
    </row>
    <row r="164" spans="1:65" s="2" customFormat="1" ht="14.45" customHeight="1">
      <c r="A164" s="31"/>
      <c r="B164" s="32"/>
      <c r="C164" s="200" t="s">
        <v>237</v>
      </c>
      <c r="D164" s="200" t="s">
        <v>185</v>
      </c>
      <c r="E164" s="201" t="s">
        <v>2363</v>
      </c>
      <c r="F164" s="202" t="s">
        <v>2364</v>
      </c>
      <c r="G164" s="203" t="s">
        <v>1410</v>
      </c>
      <c r="H164" s="204">
        <v>25</v>
      </c>
      <c r="I164" s="205"/>
      <c r="J164" s="206">
        <f>ROUND(I164*H164,2)</f>
        <v>0</v>
      </c>
      <c r="K164" s="202" t="s">
        <v>1625</v>
      </c>
      <c r="L164" s="36"/>
      <c r="M164" s="207" t="s">
        <v>1</v>
      </c>
      <c r="N164" s="208" t="s">
        <v>38</v>
      </c>
      <c r="O164" s="68"/>
      <c r="P164" s="191">
        <f>O164*H164</f>
        <v>0</v>
      </c>
      <c r="Q164" s="191">
        <v>0</v>
      </c>
      <c r="R164" s="191">
        <f>Q164*H164</f>
        <v>0</v>
      </c>
      <c r="S164" s="191">
        <v>0</v>
      </c>
      <c r="T164" s="192">
        <f>S164*H164</f>
        <v>0</v>
      </c>
      <c r="U164" s="31"/>
      <c r="V164" s="31"/>
      <c r="W164" s="31"/>
      <c r="X164" s="31"/>
      <c r="Y164" s="31"/>
      <c r="Z164" s="31"/>
      <c r="AA164" s="31"/>
      <c r="AB164" s="31"/>
      <c r="AC164" s="31"/>
      <c r="AD164" s="31"/>
      <c r="AE164" s="31"/>
      <c r="AR164" s="193" t="s">
        <v>164</v>
      </c>
      <c r="AT164" s="193" t="s">
        <v>185</v>
      </c>
      <c r="AU164" s="193" t="s">
        <v>73</v>
      </c>
      <c r="AY164" s="14" t="s">
        <v>149</v>
      </c>
      <c r="BE164" s="194">
        <f>IF(N164="základní",J164,0)</f>
        <v>0</v>
      </c>
      <c r="BF164" s="194">
        <f>IF(N164="snížená",J164,0)</f>
        <v>0</v>
      </c>
      <c r="BG164" s="194">
        <f>IF(N164="zákl. přenesená",J164,0)</f>
        <v>0</v>
      </c>
      <c r="BH164" s="194">
        <f>IF(N164="sníž. přenesená",J164,0)</f>
        <v>0</v>
      </c>
      <c r="BI164" s="194">
        <f>IF(N164="nulová",J164,0)</f>
        <v>0</v>
      </c>
      <c r="BJ164" s="14" t="s">
        <v>80</v>
      </c>
      <c r="BK164" s="194">
        <f>ROUND(I164*H164,2)</f>
        <v>0</v>
      </c>
      <c r="BL164" s="14" t="s">
        <v>164</v>
      </c>
      <c r="BM164" s="193" t="s">
        <v>491</v>
      </c>
    </row>
    <row r="165" spans="1:65" s="2" customFormat="1" ht="11.25">
      <c r="A165" s="31"/>
      <c r="B165" s="32"/>
      <c r="C165" s="33"/>
      <c r="D165" s="195" t="s">
        <v>157</v>
      </c>
      <c r="E165" s="33"/>
      <c r="F165" s="196" t="s">
        <v>2364</v>
      </c>
      <c r="G165" s="33"/>
      <c r="H165" s="33"/>
      <c r="I165" s="197"/>
      <c r="J165" s="33"/>
      <c r="K165" s="33"/>
      <c r="L165" s="36"/>
      <c r="M165" s="198"/>
      <c r="N165" s="199"/>
      <c r="O165" s="68"/>
      <c r="P165" s="68"/>
      <c r="Q165" s="68"/>
      <c r="R165" s="68"/>
      <c r="S165" s="68"/>
      <c r="T165" s="69"/>
      <c r="U165" s="31"/>
      <c r="V165" s="31"/>
      <c r="W165" s="31"/>
      <c r="X165" s="31"/>
      <c r="Y165" s="31"/>
      <c r="Z165" s="31"/>
      <c r="AA165" s="31"/>
      <c r="AB165" s="31"/>
      <c r="AC165" s="31"/>
      <c r="AD165" s="31"/>
      <c r="AE165" s="31"/>
      <c r="AT165" s="14" t="s">
        <v>157</v>
      </c>
      <c r="AU165" s="14" t="s">
        <v>73</v>
      </c>
    </row>
    <row r="166" spans="1:65" s="2" customFormat="1" ht="24.2" customHeight="1">
      <c r="A166" s="31"/>
      <c r="B166" s="32"/>
      <c r="C166" s="200" t="s">
        <v>277</v>
      </c>
      <c r="D166" s="200" t="s">
        <v>185</v>
      </c>
      <c r="E166" s="201" t="s">
        <v>1829</v>
      </c>
      <c r="F166" s="202" t="s">
        <v>1830</v>
      </c>
      <c r="G166" s="203" t="s">
        <v>1410</v>
      </c>
      <c r="H166" s="204">
        <v>250</v>
      </c>
      <c r="I166" s="205"/>
      <c r="J166" s="206">
        <f>ROUND(I166*H166,2)</f>
        <v>0</v>
      </c>
      <c r="K166" s="202" t="s">
        <v>1625</v>
      </c>
      <c r="L166" s="36"/>
      <c r="M166" s="207" t="s">
        <v>1</v>
      </c>
      <c r="N166" s="208" t="s">
        <v>38</v>
      </c>
      <c r="O166" s="68"/>
      <c r="P166" s="191">
        <f>O166*H166</f>
        <v>0</v>
      </c>
      <c r="Q166" s="191">
        <v>0</v>
      </c>
      <c r="R166" s="191">
        <f>Q166*H166</f>
        <v>0</v>
      </c>
      <c r="S166" s="191">
        <v>0</v>
      </c>
      <c r="T166" s="192">
        <f>S166*H166</f>
        <v>0</v>
      </c>
      <c r="U166" s="31"/>
      <c r="V166" s="31"/>
      <c r="W166" s="31"/>
      <c r="X166" s="31"/>
      <c r="Y166" s="31"/>
      <c r="Z166" s="31"/>
      <c r="AA166" s="31"/>
      <c r="AB166" s="31"/>
      <c r="AC166" s="31"/>
      <c r="AD166" s="31"/>
      <c r="AE166" s="31"/>
      <c r="AR166" s="193" t="s">
        <v>164</v>
      </c>
      <c r="AT166" s="193" t="s">
        <v>185</v>
      </c>
      <c r="AU166" s="193" t="s">
        <v>73</v>
      </c>
      <c r="AY166" s="14" t="s">
        <v>149</v>
      </c>
      <c r="BE166" s="194">
        <f>IF(N166="základní",J166,0)</f>
        <v>0</v>
      </c>
      <c r="BF166" s="194">
        <f>IF(N166="snížená",J166,0)</f>
        <v>0</v>
      </c>
      <c r="BG166" s="194">
        <f>IF(N166="zákl. přenesená",J166,0)</f>
        <v>0</v>
      </c>
      <c r="BH166" s="194">
        <f>IF(N166="sníž. přenesená",J166,0)</f>
        <v>0</v>
      </c>
      <c r="BI166" s="194">
        <f>IF(N166="nulová",J166,0)</f>
        <v>0</v>
      </c>
      <c r="BJ166" s="14" t="s">
        <v>80</v>
      </c>
      <c r="BK166" s="194">
        <f>ROUND(I166*H166,2)</f>
        <v>0</v>
      </c>
      <c r="BL166" s="14" t="s">
        <v>164</v>
      </c>
      <c r="BM166" s="193" t="s">
        <v>507</v>
      </c>
    </row>
    <row r="167" spans="1:65" s="2" customFormat="1" ht="19.5">
      <c r="A167" s="31"/>
      <c r="B167" s="32"/>
      <c r="C167" s="33"/>
      <c r="D167" s="195" t="s">
        <v>157</v>
      </c>
      <c r="E167" s="33"/>
      <c r="F167" s="196" t="s">
        <v>1830</v>
      </c>
      <c r="G167" s="33"/>
      <c r="H167" s="33"/>
      <c r="I167" s="197"/>
      <c r="J167" s="33"/>
      <c r="K167" s="33"/>
      <c r="L167" s="36"/>
      <c r="M167" s="198"/>
      <c r="N167" s="199"/>
      <c r="O167" s="68"/>
      <c r="P167" s="68"/>
      <c r="Q167" s="68"/>
      <c r="R167" s="68"/>
      <c r="S167" s="68"/>
      <c r="T167" s="69"/>
      <c r="U167" s="31"/>
      <c r="V167" s="31"/>
      <c r="W167" s="31"/>
      <c r="X167" s="31"/>
      <c r="Y167" s="31"/>
      <c r="Z167" s="31"/>
      <c r="AA167" s="31"/>
      <c r="AB167" s="31"/>
      <c r="AC167" s="31"/>
      <c r="AD167" s="31"/>
      <c r="AE167" s="31"/>
      <c r="AT167" s="14" t="s">
        <v>157</v>
      </c>
      <c r="AU167" s="14" t="s">
        <v>73</v>
      </c>
    </row>
    <row r="168" spans="1:65" s="2" customFormat="1" ht="24.2" customHeight="1">
      <c r="A168" s="31"/>
      <c r="B168" s="32"/>
      <c r="C168" s="200" t="s">
        <v>268</v>
      </c>
      <c r="D168" s="200" t="s">
        <v>185</v>
      </c>
      <c r="E168" s="201" t="s">
        <v>2365</v>
      </c>
      <c r="F168" s="202" t="s">
        <v>2366</v>
      </c>
      <c r="G168" s="203" t="s">
        <v>1410</v>
      </c>
      <c r="H168" s="204">
        <v>10</v>
      </c>
      <c r="I168" s="205"/>
      <c r="J168" s="206">
        <f>ROUND(I168*H168,2)</f>
        <v>0</v>
      </c>
      <c r="K168" s="202" t="s">
        <v>1625</v>
      </c>
      <c r="L168" s="36"/>
      <c r="M168" s="207" t="s">
        <v>1</v>
      </c>
      <c r="N168" s="208" t="s">
        <v>38</v>
      </c>
      <c r="O168" s="68"/>
      <c r="P168" s="191">
        <f>O168*H168</f>
        <v>0</v>
      </c>
      <c r="Q168" s="191">
        <v>0</v>
      </c>
      <c r="R168" s="191">
        <f>Q168*H168</f>
        <v>0</v>
      </c>
      <c r="S168" s="191">
        <v>0</v>
      </c>
      <c r="T168" s="192">
        <f>S168*H168</f>
        <v>0</v>
      </c>
      <c r="U168" s="31"/>
      <c r="V168" s="31"/>
      <c r="W168" s="31"/>
      <c r="X168" s="31"/>
      <c r="Y168" s="31"/>
      <c r="Z168" s="31"/>
      <c r="AA168" s="31"/>
      <c r="AB168" s="31"/>
      <c r="AC168" s="31"/>
      <c r="AD168" s="31"/>
      <c r="AE168" s="31"/>
      <c r="AR168" s="193" t="s">
        <v>164</v>
      </c>
      <c r="AT168" s="193" t="s">
        <v>185</v>
      </c>
      <c r="AU168" s="193" t="s">
        <v>73</v>
      </c>
      <c r="AY168" s="14" t="s">
        <v>149</v>
      </c>
      <c r="BE168" s="194">
        <f>IF(N168="základní",J168,0)</f>
        <v>0</v>
      </c>
      <c r="BF168" s="194">
        <f>IF(N168="snížená",J168,0)</f>
        <v>0</v>
      </c>
      <c r="BG168" s="194">
        <f>IF(N168="zákl. přenesená",J168,0)</f>
        <v>0</v>
      </c>
      <c r="BH168" s="194">
        <f>IF(N168="sníž. přenesená",J168,0)</f>
        <v>0</v>
      </c>
      <c r="BI168" s="194">
        <f>IF(N168="nulová",J168,0)</f>
        <v>0</v>
      </c>
      <c r="BJ168" s="14" t="s">
        <v>80</v>
      </c>
      <c r="BK168" s="194">
        <f>ROUND(I168*H168,2)</f>
        <v>0</v>
      </c>
      <c r="BL168" s="14" t="s">
        <v>164</v>
      </c>
      <c r="BM168" s="193" t="s">
        <v>517</v>
      </c>
    </row>
    <row r="169" spans="1:65" s="2" customFormat="1" ht="19.5">
      <c r="A169" s="31"/>
      <c r="B169" s="32"/>
      <c r="C169" s="33"/>
      <c r="D169" s="195" t="s">
        <v>157</v>
      </c>
      <c r="E169" s="33"/>
      <c r="F169" s="196" t="s">
        <v>2366</v>
      </c>
      <c r="G169" s="33"/>
      <c r="H169" s="33"/>
      <c r="I169" s="197"/>
      <c r="J169" s="33"/>
      <c r="K169" s="33"/>
      <c r="L169" s="36"/>
      <c r="M169" s="198"/>
      <c r="N169" s="199"/>
      <c r="O169" s="68"/>
      <c r="P169" s="68"/>
      <c r="Q169" s="68"/>
      <c r="R169" s="68"/>
      <c r="S169" s="68"/>
      <c r="T169" s="69"/>
      <c r="U169" s="31"/>
      <c r="V169" s="31"/>
      <c r="W169" s="31"/>
      <c r="X169" s="31"/>
      <c r="Y169" s="31"/>
      <c r="Z169" s="31"/>
      <c r="AA169" s="31"/>
      <c r="AB169" s="31"/>
      <c r="AC169" s="31"/>
      <c r="AD169" s="31"/>
      <c r="AE169" s="31"/>
      <c r="AT169" s="14" t="s">
        <v>157</v>
      </c>
      <c r="AU169" s="14" t="s">
        <v>73</v>
      </c>
    </row>
    <row r="170" spans="1:65" s="2" customFormat="1" ht="24.2" customHeight="1">
      <c r="A170" s="31"/>
      <c r="B170" s="32"/>
      <c r="C170" s="200" t="s">
        <v>272</v>
      </c>
      <c r="D170" s="200" t="s">
        <v>185</v>
      </c>
      <c r="E170" s="201" t="s">
        <v>2367</v>
      </c>
      <c r="F170" s="202" t="s">
        <v>2368</v>
      </c>
      <c r="G170" s="203" t="s">
        <v>1410</v>
      </c>
      <c r="H170" s="204">
        <v>5</v>
      </c>
      <c r="I170" s="205"/>
      <c r="J170" s="206">
        <f>ROUND(I170*H170,2)</f>
        <v>0</v>
      </c>
      <c r="K170" s="202" t="s">
        <v>1625</v>
      </c>
      <c r="L170" s="36"/>
      <c r="M170" s="207" t="s">
        <v>1</v>
      </c>
      <c r="N170" s="208" t="s">
        <v>38</v>
      </c>
      <c r="O170" s="68"/>
      <c r="P170" s="191">
        <f>O170*H170</f>
        <v>0</v>
      </c>
      <c r="Q170" s="191">
        <v>0</v>
      </c>
      <c r="R170" s="191">
        <f>Q170*H170</f>
        <v>0</v>
      </c>
      <c r="S170" s="191">
        <v>0</v>
      </c>
      <c r="T170" s="192">
        <f>S170*H170</f>
        <v>0</v>
      </c>
      <c r="U170" s="31"/>
      <c r="V170" s="31"/>
      <c r="W170" s="31"/>
      <c r="X170" s="31"/>
      <c r="Y170" s="31"/>
      <c r="Z170" s="31"/>
      <c r="AA170" s="31"/>
      <c r="AB170" s="31"/>
      <c r="AC170" s="31"/>
      <c r="AD170" s="31"/>
      <c r="AE170" s="31"/>
      <c r="AR170" s="193" t="s">
        <v>164</v>
      </c>
      <c r="AT170" s="193" t="s">
        <v>185</v>
      </c>
      <c r="AU170" s="193" t="s">
        <v>73</v>
      </c>
      <c r="AY170" s="14" t="s">
        <v>149</v>
      </c>
      <c r="BE170" s="194">
        <f>IF(N170="základní",J170,0)</f>
        <v>0</v>
      </c>
      <c r="BF170" s="194">
        <f>IF(N170="snížená",J170,0)</f>
        <v>0</v>
      </c>
      <c r="BG170" s="194">
        <f>IF(N170="zákl. přenesená",J170,0)</f>
        <v>0</v>
      </c>
      <c r="BH170" s="194">
        <f>IF(N170="sníž. přenesená",J170,0)</f>
        <v>0</v>
      </c>
      <c r="BI170" s="194">
        <f>IF(N170="nulová",J170,0)</f>
        <v>0</v>
      </c>
      <c r="BJ170" s="14" t="s">
        <v>80</v>
      </c>
      <c r="BK170" s="194">
        <f>ROUND(I170*H170,2)</f>
        <v>0</v>
      </c>
      <c r="BL170" s="14" t="s">
        <v>164</v>
      </c>
      <c r="BM170" s="193" t="s">
        <v>525</v>
      </c>
    </row>
    <row r="171" spans="1:65" s="2" customFormat="1" ht="19.5">
      <c r="A171" s="31"/>
      <c r="B171" s="32"/>
      <c r="C171" s="33"/>
      <c r="D171" s="195" t="s">
        <v>157</v>
      </c>
      <c r="E171" s="33"/>
      <c r="F171" s="196" t="s">
        <v>2368</v>
      </c>
      <c r="G171" s="33"/>
      <c r="H171" s="33"/>
      <c r="I171" s="197"/>
      <c r="J171" s="33"/>
      <c r="K171" s="33"/>
      <c r="L171" s="36"/>
      <c r="M171" s="209"/>
      <c r="N171" s="210"/>
      <c r="O171" s="211"/>
      <c r="P171" s="211"/>
      <c r="Q171" s="211"/>
      <c r="R171" s="211"/>
      <c r="S171" s="211"/>
      <c r="T171" s="212"/>
      <c r="U171" s="31"/>
      <c r="V171" s="31"/>
      <c r="W171" s="31"/>
      <c r="X171" s="31"/>
      <c r="Y171" s="31"/>
      <c r="Z171" s="31"/>
      <c r="AA171" s="31"/>
      <c r="AB171" s="31"/>
      <c r="AC171" s="31"/>
      <c r="AD171" s="31"/>
      <c r="AE171" s="31"/>
      <c r="AT171" s="14" t="s">
        <v>157</v>
      </c>
      <c r="AU171" s="14" t="s">
        <v>73</v>
      </c>
    </row>
    <row r="172" spans="1:65" s="2" customFormat="1" ht="6.95" customHeight="1">
      <c r="A172" s="31"/>
      <c r="B172" s="51"/>
      <c r="C172" s="52"/>
      <c r="D172" s="52"/>
      <c r="E172" s="52"/>
      <c r="F172" s="52"/>
      <c r="G172" s="52"/>
      <c r="H172" s="52"/>
      <c r="I172" s="52"/>
      <c r="J172" s="52"/>
      <c r="K172" s="52"/>
      <c r="L172" s="36"/>
      <c r="M172" s="31"/>
      <c r="O172" s="31"/>
      <c r="P172" s="31"/>
      <c r="Q172" s="31"/>
      <c r="R172" s="31"/>
      <c r="S172" s="31"/>
      <c r="T172" s="31"/>
      <c r="U172" s="31"/>
      <c r="V172" s="31"/>
      <c r="W172" s="31"/>
      <c r="X172" s="31"/>
      <c r="Y172" s="31"/>
      <c r="Z172" s="31"/>
      <c r="AA172" s="31"/>
      <c r="AB172" s="31"/>
      <c r="AC172" s="31"/>
      <c r="AD172" s="31"/>
      <c r="AE172" s="31"/>
    </row>
  </sheetData>
  <sheetProtection algorithmName="SHA-512" hashValue="4g/iLuSAUsGsobl9XnZXkz3HQcllQ3fOuhcLM/QDNsvyaOm8zfNMuikwsFpiZOIkIOLZllm6H9J77vMN/91yHQ==" saltValue="GAkOY8vR30IPktEK7GOqPwcBEYuXZc7UriHXGHmQ3/p8raYnMGfOOG4ZyOhpdccNp6XMA8T0zbU8puTs8dMc4w==" spinCount="100000" sheet="1" objects="1" scenarios="1" formatColumns="0" formatRows="0" autoFilter="0"/>
  <autoFilter ref="C119:K171"/>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9"/>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124</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s="1" customFormat="1" ht="12" customHeight="1">
      <c r="B8" s="17"/>
      <c r="D8" s="116" t="s">
        <v>126</v>
      </c>
      <c r="L8" s="17"/>
    </row>
    <row r="9" spans="1:46" s="2" customFormat="1" ht="16.5" customHeight="1">
      <c r="A9" s="31"/>
      <c r="B9" s="36"/>
      <c r="C9" s="31"/>
      <c r="D9" s="31"/>
      <c r="E9" s="268" t="s">
        <v>2045</v>
      </c>
      <c r="F9" s="270"/>
      <c r="G9" s="270"/>
      <c r="H9" s="270"/>
      <c r="I9" s="31"/>
      <c r="J9" s="31"/>
      <c r="K9" s="31"/>
      <c r="L9" s="48"/>
      <c r="S9" s="31"/>
      <c r="T9" s="31"/>
      <c r="U9" s="31"/>
      <c r="V9" s="31"/>
      <c r="W9" s="31"/>
      <c r="X9" s="31"/>
      <c r="Y9" s="31"/>
      <c r="Z9" s="31"/>
      <c r="AA9" s="31"/>
      <c r="AB9" s="31"/>
      <c r="AC9" s="31"/>
      <c r="AD9" s="31"/>
      <c r="AE9" s="31"/>
    </row>
    <row r="10" spans="1:46" s="2" customFormat="1" ht="12" customHeight="1">
      <c r="A10" s="31"/>
      <c r="B10" s="36"/>
      <c r="C10" s="31"/>
      <c r="D10" s="116" t="s">
        <v>128</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customHeight="1">
      <c r="A11" s="31"/>
      <c r="B11" s="36"/>
      <c r="C11" s="31"/>
      <c r="D11" s="31"/>
      <c r="E11" s="271" t="s">
        <v>2369</v>
      </c>
      <c r="F11" s="270"/>
      <c r="G11" s="270"/>
      <c r="H11" s="270"/>
      <c r="I11" s="31"/>
      <c r="J11" s="31"/>
      <c r="K11" s="31"/>
      <c r="L11" s="48"/>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customHeight="1">
      <c r="A14" s="31"/>
      <c r="B14" s="36"/>
      <c r="C14" s="31"/>
      <c r="D14" s="116" t="s">
        <v>20</v>
      </c>
      <c r="E14" s="31"/>
      <c r="F14" s="107" t="s">
        <v>21</v>
      </c>
      <c r="G14" s="31"/>
      <c r="H14" s="31"/>
      <c r="I14" s="116" t="s">
        <v>22</v>
      </c>
      <c r="J14" s="117" t="str">
        <f>'Rekapitulace zakázky'!AN8</f>
        <v>8. 10. 2020</v>
      </c>
      <c r="K14" s="31"/>
      <c r="L14" s="48"/>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customHeight="1">
      <c r="A16" s="31"/>
      <c r="B16" s="36"/>
      <c r="C16" s="31"/>
      <c r="D16" s="116" t="s">
        <v>24</v>
      </c>
      <c r="E16" s="31"/>
      <c r="F16" s="31"/>
      <c r="G16" s="31"/>
      <c r="H16" s="31"/>
      <c r="I16" s="116" t="s">
        <v>25</v>
      </c>
      <c r="J16" s="107" t="str">
        <f>IF('Rekapitulace zakázky'!AN10="","",'Rekapitulace zakázky'!AN10)</f>
        <v/>
      </c>
      <c r="K16" s="31"/>
      <c r="L16" s="48"/>
      <c r="S16" s="31"/>
      <c r="T16" s="31"/>
      <c r="U16" s="31"/>
      <c r="V16" s="31"/>
      <c r="W16" s="31"/>
      <c r="X16" s="31"/>
      <c r="Y16" s="31"/>
      <c r="Z16" s="31"/>
      <c r="AA16" s="31"/>
      <c r="AB16" s="31"/>
      <c r="AC16" s="31"/>
      <c r="AD16" s="31"/>
      <c r="AE16" s="31"/>
    </row>
    <row r="17" spans="1:31" s="2" customFormat="1" ht="18" customHeight="1">
      <c r="A17" s="31"/>
      <c r="B17" s="36"/>
      <c r="C17" s="31"/>
      <c r="D17" s="31"/>
      <c r="E17" s="107" t="str">
        <f>IF('Rekapitulace zakázky'!E11="","",'Rekapitulace zakázky'!E11)</f>
        <v xml:space="preserve"> </v>
      </c>
      <c r="F17" s="31"/>
      <c r="G17" s="31"/>
      <c r="H17" s="31"/>
      <c r="I17" s="116" t="s">
        <v>26</v>
      </c>
      <c r="J17" s="107" t="str">
        <f>IF('Rekapitulace zakázky'!AN11="","",'Rekapitulace zakázky'!AN11)</f>
        <v/>
      </c>
      <c r="K17" s="31"/>
      <c r="L17" s="48"/>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customHeight="1">
      <c r="A19" s="31"/>
      <c r="B19" s="36"/>
      <c r="C19" s="31"/>
      <c r="D19" s="116" t="s">
        <v>27</v>
      </c>
      <c r="E19" s="31"/>
      <c r="F19" s="31"/>
      <c r="G19" s="31"/>
      <c r="H19" s="31"/>
      <c r="I19" s="116" t="s">
        <v>25</v>
      </c>
      <c r="J19" s="27" t="str">
        <f>'Rekapitulace zakázky'!AN13</f>
        <v>Vyplň údaj</v>
      </c>
      <c r="K19" s="31"/>
      <c r="L19" s="48"/>
      <c r="S19" s="31"/>
      <c r="T19" s="31"/>
      <c r="U19" s="31"/>
      <c r="V19" s="31"/>
      <c r="W19" s="31"/>
      <c r="X19" s="31"/>
      <c r="Y19" s="31"/>
      <c r="Z19" s="31"/>
      <c r="AA19" s="31"/>
      <c r="AB19" s="31"/>
      <c r="AC19" s="31"/>
      <c r="AD19" s="31"/>
      <c r="AE19" s="31"/>
    </row>
    <row r="20" spans="1:31" s="2" customFormat="1" ht="18" customHeight="1">
      <c r="A20" s="31"/>
      <c r="B20" s="36"/>
      <c r="C20" s="31"/>
      <c r="D20" s="31"/>
      <c r="E20" s="272" t="str">
        <f>'Rekapitulace zakázky'!E14</f>
        <v>Vyplň údaj</v>
      </c>
      <c r="F20" s="273"/>
      <c r="G20" s="273"/>
      <c r="H20" s="273"/>
      <c r="I20" s="116" t="s">
        <v>26</v>
      </c>
      <c r="J20" s="27" t="str">
        <f>'Rekapitulace zakázky'!AN14</f>
        <v>Vyplň údaj</v>
      </c>
      <c r="K20" s="31"/>
      <c r="L20" s="48"/>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customHeight="1">
      <c r="A22" s="31"/>
      <c r="B22" s="36"/>
      <c r="C22" s="31"/>
      <c r="D22" s="116" t="s">
        <v>29</v>
      </c>
      <c r="E22" s="31"/>
      <c r="F22" s="31"/>
      <c r="G22" s="31"/>
      <c r="H22" s="31"/>
      <c r="I22" s="116" t="s">
        <v>25</v>
      </c>
      <c r="J22" s="107" t="str">
        <f>IF('Rekapitulace zakázky'!AN16="","",'Rekapitulace zakázky'!AN16)</f>
        <v/>
      </c>
      <c r="K22" s="31"/>
      <c r="L22" s="48"/>
      <c r="S22" s="31"/>
      <c r="T22" s="31"/>
      <c r="U22" s="31"/>
      <c r="V22" s="31"/>
      <c r="W22" s="31"/>
      <c r="X22" s="31"/>
      <c r="Y22" s="31"/>
      <c r="Z22" s="31"/>
      <c r="AA22" s="31"/>
      <c r="AB22" s="31"/>
      <c r="AC22" s="31"/>
      <c r="AD22" s="31"/>
      <c r="AE22" s="31"/>
    </row>
    <row r="23" spans="1:31" s="2" customFormat="1" ht="18" customHeight="1">
      <c r="A23" s="31"/>
      <c r="B23" s="36"/>
      <c r="C23" s="31"/>
      <c r="D23" s="31"/>
      <c r="E23" s="107" t="str">
        <f>IF('Rekapitulace zakázky'!E17="","",'Rekapitulace zakázky'!E17)</f>
        <v xml:space="preserve"> </v>
      </c>
      <c r="F23" s="31"/>
      <c r="G23" s="31"/>
      <c r="H23" s="31"/>
      <c r="I23" s="116" t="s">
        <v>26</v>
      </c>
      <c r="J23" s="107" t="str">
        <f>IF('Rekapitulace zakázky'!AN17="","",'Rekapitulace zakázky'!AN17)</f>
        <v/>
      </c>
      <c r="K23" s="31"/>
      <c r="L23" s="48"/>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customHeight="1">
      <c r="A25" s="31"/>
      <c r="B25" s="36"/>
      <c r="C25" s="31"/>
      <c r="D25" s="116" t="s">
        <v>31</v>
      </c>
      <c r="E25" s="31"/>
      <c r="F25" s="31"/>
      <c r="G25" s="31"/>
      <c r="H25" s="31"/>
      <c r="I25" s="116" t="s">
        <v>25</v>
      </c>
      <c r="J25" s="107" t="str">
        <f>IF('Rekapitulace zakázky'!AN19="","",'Rekapitulace zakázky'!AN19)</f>
        <v/>
      </c>
      <c r="K25" s="31"/>
      <c r="L25" s="48"/>
      <c r="S25" s="31"/>
      <c r="T25" s="31"/>
      <c r="U25" s="31"/>
      <c r="V25" s="31"/>
      <c r="W25" s="31"/>
      <c r="X25" s="31"/>
      <c r="Y25" s="31"/>
      <c r="Z25" s="31"/>
      <c r="AA25" s="31"/>
      <c r="AB25" s="31"/>
      <c r="AC25" s="31"/>
      <c r="AD25" s="31"/>
      <c r="AE25" s="31"/>
    </row>
    <row r="26" spans="1:31" s="2" customFormat="1" ht="18" customHeight="1">
      <c r="A26" s="31"/>
      <c r="B26" s="36"/>
      <c r="C26" s="31"/>
      <c r="D26" s="31"/>
      <c r="E26" s="107" t="str">
        <f>IF('Rekapitulace zakázky'!E20="","",'Rekapitulace zakázky'!E20)</f>
        <v xml:space="preserve"> </v>
      </c>
      <c r="F26" s="31"/>
      <c r="G26" s="31"/>
      <c r="H26" s="31"/>
      <c r="I26" s="116" t="s">
        <v>26</v>
      </c>
      <c r="J26" s="107" t="str">
        <f>IF('Rekapitulace zakázky'!AN20="","",'Rekapitulace zakázky'!AN20)</f>
        <v/>
      </c>
      <c r="K26" s="31"/>
      <c r="L26" s="48"/>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customHeight="1">
      <c r="A28" s="31"/>
      <c r="B28" s="36"/>
      <c r="C28" s="31"/>
      <c r="D28" s="116" t="s">
        <v>32</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customHeight="1">
      <c r="A29" s="118"/>
      <c r="B29" s="119"/>
      <c r="C29" s="118"/>
      <c r="D29" s="118"/>
      <c r="E29" s="274" t="s">
        <v>1</v>
      </c>
      <c r="F29" s="274"/>
      <c r="G29" s="274"/>
      <c r="H29" s="274"/>
      <c r="I29" s="118"/>
      <c r="J29" s="118"/>
      <c r="K29" s="118"/>
      <c r="L29" s="120"/>
      <c r="S29" s="118"/>
      <c r="T29" s="118"/>
      <c r="U29" s="118"/>
      <c r="V29" s="118"/>
      <c r="W29" s="118"/>
      <c r="X29" s="118"/>
      <c r="Y29" s="118"/>
      <c r="Z29" s="118"/>
      <c r="AA29" s="118"/>
      <c r="AB29" s="118"/>
      <c r="AC29" s="118"/>
      <c r="AD29" s="118"/>
      <c r="AE29" s="118"/>
    </row>
    <row r="30" spans="1:31" s="2" customFormat="1" ht="6.95"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customHeight="1">
      <c r="A32" s="31"/>
      <c r="B32" s="36"/>
      <c r="C32" s="31"/>
      <c r="D32" s="122" t="s">
        <v>33</v>
      </c>
      <c r="E32" s="31"/>
      <c r="F32" s="31"/>
      <c r="G32" s="31"/>
      <c r="H32" s="31"/>
      <c r="I32" s="31"/>
      <c r="J32" s="123">
        <f>ROUND(J120, 2)</f>
        <v>0</v>
      </c>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customHeight="1">
      <c r="A34" s="31"/>
      <c r="B34" s="36"/>
      <c r="C34" s="31"/>
      <c r="D34" s="31"/>
      <c r="E34" s="31"/>
      <c r="F34" s="124" t="s">
        <v>35</v>
      </c>
      <c r="G34" s="31"/>
      <c r="H34" s="31"/>
      <c r="I34" s="124" t="s">
        <v>34</v>
      </c>
      <c r="J34" s="124" t="s">
        <v>36</v>
      </c>
      <c r="K34" s="31"/>
      <c r="L34" s="48"/>
      <c r="S34" s="31"/>
      <c r="T34" s="31"/>
      <c r="U34" s="31"/>
      <c r="V34" s="31"/>
      <c r="W34" s="31"/>
      <c r="X34" s="31"/>
      <c r="Y34" s="31"/>
      <c r="Z34" s="31"/>
      <c r="AA34" s="31"/>
      <c r="AB34" s="31"/>
      <c r="AC34" s="31"/>
      <c r="AD34" s="31"/>
      <c r="AE34" s="31"/>
    </row>
    <row r="35" spans="1:31" s="2" customFormat="1" ht="14.45" customHeight="1">
      <c r="A35" s="31"/>
      <c r="B35" s="36"/>
      <c r="C35" s="31"/>
      <c r="D35" s="125" t="s">
        <v>37</v>
      </c>
      <c r="E35" s="116" t="s">
        <v>38</v>
      </c>
      <c r="F35" s="126">
        <f>ROUND((SUM(BE120:BE138)),  2)</f>
        <v>0</v>
      </c>
      <c r="G35" s="31"/>
      <c r="H35" s="31"/>
      <c r="I35" s="127">
        <v>0.21</v>
      </c>
      <c r="J35" s="126">
        <f>ROUND(((SUM(BE120:BE138))*I35),  2)</f>
        <v>0</v>
      </c>
      <c r="K35" s="31"/>
      <c r="L35" s="48"/>
      <c r="S35" s="31"/>
      <c r="T35" s="31"/>
      <c r="U35" s="31"/>
      <c r="V35" s="31"/>
      <c r="W35" s="31"/>
      <c r="X35" s="31"/>
      <c r="Y35" s="31"/>
      <c r="Z35" s="31"/>
      <c r="AA35" s="31"/>
      <c r="AB35" s="31"/>
      <c r="AC35" s="31"/>
      <c r="AD35" s="31"/>
      <c r="AE35" s="31"/>
    </row>
    <row r="36" spans="1:31" s="2" customFormat="1" ht="14.45" customHeight="1">
      <c r="A36" s="31"/>
      <c r="B36" s="36"/>
      <c r="C36" s="31"/>
      <c r="D36" s="31"/>
      <c r="E36" s="116" t="s">
        <v>39</v>
      </c>
      <c r="F36" s="126">
        <f>ROUND((SUM(BF120:BF138)),  2)</f>
        <v>0</v>
      </c>
      <c r="G36" s="31"/>
      <c r="H36" s="31"/>
      <c r="I36" s="127">
        <v>0.15</v>
      </c>
      <c r="J36" s="126">
        <f>ROUND(((SUM(BF120:BF138))*I36),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40</v>
      </c>
      <c r="F37" s="126">
        <f>ROUND((SUM(BG120:BG138)),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41</v>
      </c>
      <c r="F38" s="126">
        <f>ROUND((SUM(BH120:BH138)),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42</v>
      </c>
      <c r="F39" s="126">
        <f>ROUND((SUM(BI120:BI138)),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customHeight="1">
      <c r="A41" s="31"/>
      <c r="B41" s="36"/>
      <c r="C41" s="128"/>
      <c r="D41" s="129" t="s">
        <v>43</v>
      </c>
      <c r="E41" s="130"/>
      <c r="F41" s="130"/>
      <c r="G41" s="131" t="s">
        <v>44</v>
      </c>
      <c r="H41" s="132" t="s">
        <v>45</v>
      </c>
      <c r="I41" s="130"/>
      <c r="J41" s="133">
        <f>SUM(J32:J39)</f>
        <v>0</v>
      </c>
      <c r="K41" s="134"/>
      <c r="L41" s="48"/>
      <c r="S41" s="31"/>
      <c r="T41" s="31"/>
      <c r="U41" s="31"/>
      <c r="V41" s="31"/>
      <c r="W41" s="31"/>
      <c r="X41" s="31"/>
      <c r="Y41" s="31"/>
      <c r="Z41" s="31"/>
      <c r="AA41" s="31"/>
      <c r="AB41" s="31"/>
      <c r="AC41" s="31"/>
      <c r="AD41" s="31"/>
      <c r="AE41" s="31"/>
    </row>
    <row r="42" spans="1:31" s="2" customFormat="1" ht="14.4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2" customFormat="1" ht="16.5" customHeight="1">
      <c r="A87" s="31"/>
      <c r="B87" s="32"/>
      <c r="C87" s="33"/>
      <c r="D87" s="33"/>
      <c r="E87" s="275" t="s">
        <v>2045</v>
      </c>
      <c r="F87" s="277"/>
      <c r="G87" s="277"/>
      <c r="H87" s="277"/>
      <c r="I87" s="33"/>
      <c r="J87" s="33"/>
      <c r="K87" s="33"/>
      <c r="L87" s="48"/>
      <c r="S87" s="31"/>
      <c r="T87" s="31"/>
      <c r="U87" s="31"/>
      <c r="V87" s="31"/>
      <c r="W87" s="31"/>
      <c r="X87" s="31"/>
      <c r="Y87" s="31"/>
      <c r="Z87" s="31"/>
      <c r="AA87" s="31"/>
      <c r="AB87" s="31"/>
      <c r="AC87" s="31"/>
      <c r="AD87" s="31"/>
      <c r="AE87" s="31"/>
    </row>
    <row r="88" spans="1:31" s="2" customFormat="1" ht="12" customHeight="1">
      <c r="A88" s="31"/>
      <c r="B88" s="32"/>
      <c r="C88" s="26" t="s">
        <v>128</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customHeight="1">
      <c r="A89" s="31"/>
      <c r="B89" s="32"/>
      <c r="C89" s="33"/>
      <c r="D89" s="33"/>
      <c r="E89" s="227" t="str">
        <f>E11</f>
        <v>VON - Vedlejší ostatní náklady</v>
      </c>
      <c r="F89" s="277"/>
      <c r="G89" s="277"/>
      <c r="H89" s="277"/>
      <c r="I89" s="33"/>
      <c r="J89" s="33"/>
      <c r="K89" s="33"/>
      <c r="L89" s="48"/>
      <c r="S89" s="31"/>
      <c r="T89" s="31"/>
      <c r="U89" s="31"/>
      <c r="V89" s="31"/>
      <c r="W89" s="31"/>
      <c r="X89" s="31"/>
      <c r="Y89" s="31"/>
      <c r="Z89" s="31"/>
      <c r="AA89" s="31"/>
      <c r="AB89" s="31"/>
      <c r="AC89" s="31"/>
      <c r="AD89" s="31"/>
      <c r="AE89" s="31"/>
    </row>
    <row r="90" spans="1:31"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customHeight="1">
      <c r="A91" s="31"/>
      <c r="B91" s="32"/>
      <c r="C91" s="26" t="s">
        <v>20</v>
      </c>
      <c r="D91" s="33"/>
      <c r="E91" s="33"/>
      <c r="F91" s="24" t="str">
        <f>F14</f>
        <v xml:space="preserve"> </v>
      </c>
      <c r="G91" s="33"/>
      <c r="H91" s="33"/>
      <c r="I91" s="26" t="s">
        <v>22</v>
      </c>
      <c r="J91" s="63" t="str">
        <f>IF(J14="","",J14)</f>
        <v>8. 10. 2020</v>
      </c>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customHeight="1">
      <c r="A93" s="31"/>
      <c r="B93" s="32"/>
      <c r="C93" s="26" t="s">
        <v>24</v>
      </c>
      <c r="D93" s="33"/>
      <c r="E93" s="33"/>
      <c r="F93" s="24" t="str">
        <f>E17</f>
        <v xml:space="preserve"> </v>
      </c>
      <c r="G93" s="33"/>
      <c r="H93" s="33"/>
      <c r="I93" s="26" t="s">
        <v>29</v>
      </c>
      <c r="J93" s="29" t="str">
        <f>E23</f>
        <v xml:space="preserve"> </v>
      </c>
      <c r="K93" s="33"/>
      <c r="L93" s="48"/>
      <c r="S93" s="31"/>
      <c r="T93" s="31"/>
      <c r="U93" s="31"/>
      <c r="V93" s="31"/>
      <c r="W93" s="31"/>
      <c r="X93" s="31"/>
      <c r="Y93" s="31"/>
      <c r="Z93" s="31"/>
      <c r="AA93" s="31"/>
      <c r="AB93" s="31"/>
      <c r="AC93" s="31"/>
      <c r="AD93" s="31"/>
      <c r="AE93" s="31"/>
    </row>
    <row r="94" spans="1:31" s="2" customFormat="1" ht="15.2" customHeight="1">
      <c r="A94" s="31"/>
      <c r="B94" s="32"/>
      <c r="C94" s="26" t="s">
        <v>27</v>
      </c>
      <c r="D94" s="33"/>
      <c r="E94" s="33"/>
      <c r="F94" s="24" t="str">
        <f>IF(E20="","",E20)</f>
        <v>Vyplň údaj</v>
      </c>
      <c r="G94" s="33"/>
      <c r="H94" s="33"/>
      <c r="I94" s="26" t="s">
        <v>31</v>
      </c>
      <c r="J94" s="29" t="str">
        <f>E26</f>
        <v xml:space="preserve"> </v>
      </c>
      <c r="K94" s="33"/>
      <c r="L94" s="48"/>
      <c r="S94" s="31"/>
      <c r="T94" s="31"/>
      <c r="U94" s="31"/>
      <c r="V94" s="31"/>
      <c r="W94" s="31"/>
      <c r="X94" s="31"/>
      <c r="Y94" s="31"/>
      <c r="Z94" s="31"/>
      <c r="AA94" s="31"/>
      <c r="AB94" s="31"/>
      <c r="AC94" s="31"/>
      <c r="AD94" s="31"/>
      <c r="AE94" s="31"/>
    </row>
    <row r="95" spans="1:31"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customHeight="1">
      <c r="A96" s="31"/>
      <c r="B96" s="32"/>
      <c r="C96" s="146" t="s">
        <v>131</v>
      </c>
      <c r="D96" s="147"/>
      <c r="E96" s="147"/>
      <c r="F96" s="147"/>
      <c r="G96" s="147"/>
      <c r="H96" s="147"/>
      <c r="I96" s="147"/>
      <c r="J96" s="148" t="s">
        <v>132</v>
      </c>
      <c r="K96" s="147"/>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customHeight="1">
      <c r="A98" s="31"/>
      <c r="B98" s="32"/>
      <c r="C98" s="149" t="s">
        <v>133</v>
      </c>
      <c r="D98" s="33"/>
      <c r="E98" s="33"/>
      <c r="F98" s="33"/>
      <c r="G98" s="33"/>
      <c r="H98" s="33"/>
      <c r="I98" s="33"/>
      <c r="J98" s="81">
        <f>J120</f>
        <v>0</v>
      </c>
      <c r="K98" s="33"/>
      <c r="L98" s="48"/>
      <c r="S98" s="31"/>
      <c r="T98" s="31"/>
      <c r="U98" s="31"/>
      <c r="V98" s="31"/>
      <c r="W98" s="31"/>
      <c r="X98" s="31"/>
      <c r="Y98" s="31"/>
      <c r="Z98" s="31"/>
      <c r="AA98" s="31"/>
      <c r="AB98" s="31"/>
      <c r="AC98" s="31"/>
      <c r="AD98" s="31"/>
      <c r="AE98" s="31"/>
      <c r="AU98" s="14" t="s">
        <v>134</v>
      </c>
    </row>
    <row r="99" spans="1:47" s="2" customFormat="1" ht="21.75"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47" s="2" customFormat="1" ht="6.95" customHeight="1">
      <c r="A100" s="31"/>
      <c r="B100" s="51"/>
      <c r="C100" s="52"/>
      <c r="D100" s="52"/>
      <c r="E100" s="52"/>
      <c r="F100" s="52"/>
      <c r="G100" s="52"/>
      <c r="H100" s="52"/>
      <c r="I100" s="52"/>
      <c r="J100" s="52"/>
      <c r="K100" s="52"/>
      <c r="L100" s="48"/>
      <c r="S100" s="31"/>
      <c r="T100" s="31"/>
      <c r="U100" s="31"/>
      <c r="V100" s="31"/>
      <c r="W100" s="31"/>
      <c r="X100" s="31"/>
      <c r="Y100" s="31"/>
      <c r="Z100" s="31"/>
      <c r="AA100" s="31"/>
      <c r="AB100" s="31"/>
      <c r="AC100" s="31"/>
      <c r="AD100" s="31"/>
      <c r="AE100" s="31"/>
    </row>
    <row r="104" spans="1:47" s="2" customFormat="1" ht="6.95" customHeight="1">
      <c r="A104" s="31"/>
      <c r="B104" s="53"/>
      <c r="C104" s="54"/>
      <c r="D104" s="54"/>
      <c r="E104" s="54"/>
      <c r="F104" s="54"/>
      <c r="G104" s="54"/>
      <c r="H104" s="54"/>
      <c r="I104" s="54"/>
      <c r="J104" s="54"/>
      <c r="K104" s="54"/>
      <c r="L104" s="48"/>
      <c r="S104" s="31"/>
      <c r="T104" s="31"/>
      <c r="U104" s="31"/>
      <c r="V104" s="31"/>
      <c r="W104" s="31"/>
      <c r="X104" s="31"/>
      <c r="Y104" s="31"/>
      <c r="Z104" s="31"/>
      <c r="AA104" s="31"/>
      <c r="AB104" s="31"/>
      <c r="AC104" s="31"/>
      <c r="AD104" s="31"/>
      <c r="AE104" s="31"/>
    </row>
    <row r="105" spans="1:47" s="2" customFormat="1" ht="24.95" customHeight="1">
      <c r="A105" s="31"/>
      <c r="B105" s="32"/>
      <c r="C105" s="20" t="s">
        <v>136</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47" s="2" customFormat="1" ht="6.9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47" s="2" customFormat="1" ht="12" customHeight="1">
      <c r="A107" s="31"/>
      <c r="B107" s="32"/>
      <c r="C107" s="26" t="s">
        <v>16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47" s="2" customFormat="1" ht="16.5" customHeight="1">
      <c r="A108" s="31"/>
      <c r="B108" s="32"/>
      <c r="C108" s="33"/>
      <c r="D108" s="33"/>
      <c r="E108" s="275" t="str">
        <f>E7</f>
        <v>Oprava zabezpečovacího zařízení v žst. Bechyně</v>
      </c>
      <c r="F108" s="276"/>
      <c r="G108" s="276"/>
      <c r="H108" s="276"/>
      <c r="I108" s="33"/>
      <c r="J108" s="33"/>
      <c r="K108" s="33"/>
      <c r="L108" s="48"/>
      <c r="S108" s="31"/>
      <c r="T108" s="31"/>
      <c r="U108" s="31"/>
      <c r="V108" s="31"/>
      <c r="W108" s="31"/>
      <c r="X108" s="31"/>
      <c r="Y108" s="31"/>
      <c r="Z108" s="31"/>
      <c r="AA108" s="31"/>
      <c r="AB108" s="31"/>
      <c r="AC108" s="31"/>
      <c r="AD108" s="31"/>
      <c r="AE108" s="31"/>
    </row>
    <row r="109" spans="1:47" s="1" customFormat="1" ht="12" customHeight="1">
      <c r="B109" s="18"/>
      <c r="C109" s="26" t="s">
        <v>126</v>
      </c>
      <c r="D109" s="19"/>
      <c r="E109" s="19"/>
      <c r="F109" s="19"/>
      <c r="G109" s="19"/>
      <c r="H109" s="19"/>
      <c r="I109" s="19"/>
      <c r="J109" s="19"/>
      <c r="K109" s="19"/>
      <c r="L109" s="17"/>
    </row>
    <row r="110" spans="1:47" s="2" customFormat="1" ht="16.5" customHeight="1">
      <c r="A110" s="31"/>
      <c r="B110" s="32"/>
      <c r="C110" s="33"/>
      <c r="D110" s="33"/>
      <c r="E110" s="275" t="s">
        <v>2045</v>
      </c>
      <c r="F110" s="277"/>
      <c r="G110" s="277"/>
      <c r="H110" s="277"/>
      <c r="I110" s="33"/>
      <c r="J110" s="33"/>
      <c r="K110" s="33"/>
      <c r="L110" s="48"/>
      <c r="S110" s="31"/>
      <c r="T110" s="31"/>
      <c r="U110" s="31"/>
      <c r="V110" s="31"/>
      <c r="W110" s="31"/>
      <c r="X110" s="31"/>
      <c r="Y110" s="31"/>
      <c r="Z110" s="31"/>
      <c r="AA110" s="31"/>
      <c r="AB110" s="31"/>
      <c r="AC110" s="31"/>
      <c r="AD110" s="31"/>
      <c r="AE110" s="31"/>
    </row>
    <row r="111" spans="1:47" s="2" customFormat="1" ht="12" customHeight="1">
      <c r="A111" s="31"/>
      <c r="B111" s="32"/>
      <c r="C111" s="26" t="s">
        <v>128</v>
      </c>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47" s="2" customFormat="1" ht="16.5" customHeight="1">
      <c r="A112" s="31"/>
      <c r="B112" s="32"/>
      <c r="C112" s="33"/>
      <c r="D112" s="33"/>
      <c r="E112" s="227" t="str">
        <f>E11</f>
        <v>VON - Vedlejší ostatní náklady</v>
      </c>
      <c r="F112" s="277"/>
      <c r="G112" s="277"/>
      <c r="H112" s="277"/>
      <c r="I112" s="33"/>
      <c r="J112" s="33"/>
      <c r="K112" s="33"/>
      <c r="L112" s="48"/>
      <c r="S112" s="31"/>
      <c r="T112" s="31"/>
      <c r="U112" s="31"/>
      <c r="V112" s="31"/>
      <c r="W112" s="31"/>
      <c r="X112" s="31"/>
      <c r="Y112" s="31"/>
      <c r="Z112" s="31"/>
      <c r="AA112" s="31"/>
      <c r="AB112" s="31"/>
      <c r="AC112" s="31"/>
      <c r="AD112" s="31"/>
      <c r="AE112" s="31"/>
    </row>
    <row r="113" spans="1:65"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2" customHeight="1">
      <c r="A114" s="31"/>
      <c r="B114" s="32"/>
      <c r="C114" s="26" t="s">
        <v>20</v>
      </c>
      <c r="D114" s="33"/>
      <c r="E114" s="33"/>
      <c r="F114" s="24" t="str">
        <f>F14</f>
        <v xml:space="preserve"> </v>
      </c>
      <c r="G114" s="33"/>
      <c r="H114" s="33"/>
      <c r="I114" s="26" t="s">
        <v>22</v>
      </c>
      <c r="J114" s="63" t="str">
        <f>IF(J14="","",J14)</f>
        <v>8. 10. 2020</v>
      </c>
      <c r="K114" s="33"/>
      <c r="L114" s="48"/>
      <c r="S114" s="31"/>
      <c r="T114" s="31"/>
      <c r="U114" s="31"/>
      <c r="V114" s="31"/>
      <c r="W114" s="31"/>
      <c r="X114" s="31"/>
      <c r="Y114" s="31"/>
      <c r="Z114" s="31"/>
      <c r="AA114" s="31"/>
      <c r="AB114" s="31"/>
      <c r="AC114" s="31"/>
      <c r="AD114" s="31"/>
      <c r="AE114" s="31"/>
    </row>
    <row r="115" spans="1:65" s="2" customFormat="1" ht="6.9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2" customFormat="1" ht="15.2" customHeight="1">
      <c r="A116" s="31"/>
      <c r="B116" s="32"/>
      <c r="C116" s="26" t="s">
        <v>24</v>
      </c>
      <c r="D116" s="33"/>
      <c r="E116" s="33"/>
      <c r="F116" s="24" t="str">
        <f>E17</f>
        <v xml:space="preserve"> </v>
      </c>
      <c r="G116" s="33"/>
      <c r="H116" s="33"/>
      <c r="I116" s="26" t="s">
        <v>29</v>
      </c>
      <c r="J116" s="29" t="str">
        <f>E23</f>
        <v xml:space="preserve"> </v>
      </c>
      <c r="K116" s="33"/>
      <c r="L116" s="48"/>
      <c r="S116" s="31"/>
      <c r="T116" s="31"/>
      <c r="U116" s="31"/>
      <c r="V116" s="31"/>
      <c r="W116" s="31"/>
      <c r="X116" s="31"/>
      <c r="Y116" s="31"/>
      <c r="Z116" s="31"/>
      <c r="AA116" s="31"/>
      <c r="AB116" s="31"/>
      <c r="AC116" s="31"/>
      <c r="AD116" s="31"/>
      <c r="AE116" s="31"/>
    </row>
    <row r="117" spans="1:65" s="2" customFormat="1" ht="15.2" customHeight="1">
      <c r="A117" s="31"/>
      <c r="B117" s="32"/>
      <c r="C117" s="26" t="s">
        <v>27</v>
      </c>
      <c r="D117" s="33"/>
      <c r="E117" s="33"/>
      <c r="F117" s="24" t="str">
        <f>IF(E20="","",E20)</f>
        <v>Vyplň údaj</v>
      </c>
      <c r="G117" s="33"/>
      <c r="H117" s="33"/>
      <c r="I117" s="26" t="s">
        <v>31</v>
      </c>
      <c r="J117" s="29" t="str">
        <f>E26</f>
        <v xml:space="preserve"> </v>
      </c>
      <c r="K117" s="33"/>
      <c r="L117" s="48"/>
      <c r="S117" s="31"/>
      <c r="T117" s="31"/>
      <c r="U117" s="31"/>
      <c r="V117" s="31"/>
      <c r="W117" s="31"/>
      <c r="X117" s="31"/>
      <c r="Y117" s="31"/>
      <c r="Z117" s="31"/>
      <c r="AA117" s="31"/>
      <c r="AB117" s="31"/>
      <c r="AC117" s="31"/>
      <c r="AD117" s="31"/>
      <c r="AE117" s="31"/>
    </row>
    <row r="118" spans="1:65" s="2" customFormat="1" ht="10.35"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10" customFormat="1" ht="29.25" customHeight="1">
      <c r="A119" s="156"/>
      <c r="B119" s="157"/>
      <c r="C119" s="158" t="s">
        <v>137</v>
      </c>
      <c r="D119" s="159" t="s">
        <v>58</v>
      </c>
      <c r="E119" s="159" t="s">
        <v>54</v>
      </c>
      <c r="F119" s="159" t="s">
        <v>55</v>
      </c>
      <c r="G119" s="159" t="s">
        <v>138</v>
      </c>
      <c r="H119" s="159" t="s">
        <v>139</v>
      </c>
      <c r="I119" s="159" t="s">
        <v>140</v>
      </c>
      <c r="J119" s="159" t="s">
        <v>132</v>
      </c>
      <c r="K119" s="160" t="s">
        <v>141</v>
      </c>
      <c r="L119" s="161"/>
      <c r="M119" s="72" t="s">
        <v>1</v>
      </c>
      <c r="N119" s="73" t="s">
        <v>37</v>
      </c>
      <c r="O119" s="73" t="s">
        <v>142</v>
      </c>
      <c r="P119" s="73" t="s">
        <v>143</v>
      </c>
      <c r="Q119" s="73" t="s">
        <v>144</v>
      </c>
      <c r="R119" s="73" t="s">
        <v>145</v>
      </c>
      <c r="S119" s="73" t="s">
        <v>146</v>
      </c>
      <c r="T119" s="74" t="s">
        <v>147</v>
      </c>
      <c r="U119" s="156"/>
      <c r="V119" s="156"/>
      <c r="W119" s="156"/>
      <c r="X119" s="156"/>
      <c r="Y119" s="156"/>
      <c r="Z119" s="156"/>
      <c r="AA119" s="156"/>
      <c r="AB119" s="156"/>
      <c r="AC119" s="156"/>
      <c r="AD119" s="156"/>
      <c r="AE119" s="156"/>
    </row>
    <row r="120" spans="1:65" s="2" customFormat="1" ht="22.9" customHeight="1">
      <c r="A120" s="31"/>
      <c r="B120" s="32"/>
      <c r="C120" s="79" t="s">
        <v>148</v>
      </c>
      <c r="D120" s="33"/>
      <c r="E120" s="33"/>
      <c r="F120" s="33"/>
      <c r="G120" s="33"/>
      <c r="H120" s="33"/>
      <c r="I120" s="33"/>
      <c r="J120" s="162">
        <f>BK120</f>
        <v>0</v>
      </c>
      <c r="K120" s="33"/>
      <c r="L120" s="36"/>
      <c r="M120" s="75"/>
      <c r="N120" s="163"/>
      <c r="O120" s="76"/>
      <c r="P120" s="164">
        <f>SUM(P121:P138)</f>
        <v>0</v>
      </c>
      <c r="Q120" s="76"/>
      <c r="R120" s="164">
        <f>SUM(R121:R138)</f>
        <v>0</v>
      </c>
      <c r="S120" s="76"/>
      <c r="T120" s="165">
        <f>SUM(T121:T138)</f>
        <v>0</v>
      </c>
      <c r="U120" s="31"/>
      <c r="V120" s="31"/>
      <c r="W120" s="31"/>
      <c r="X120" s="31"/>
      <c r="Y120" s="31"/>
      <c r="Z120" s="31"/>
      <c r="AA120" s="31"/>
      <c r="AB120" s="31"/>
      <c r="AC120" s="31"/>
      <c r="AD120" s="31"/>
      <c r="AE120" s="31"/>
      <c r="AT120" s="14" t="s">
        <v>72</v>
      </c>
      <c r="AU120" s="14" t="s">
        <v>134</v>
      </c>
      <c r="BK120" s="166">
        <f>SUM(BK121:BK138)</f>
        <v>0</v>
      </c>
    </row>
    <row r="121" spans="1:65" s="2" customFormat="1" ht="14.45" customHeight="1">
      <c r="A121" s="31"/>
      <c r="B121" s="32"/>
      <c r="C121" s="200" t="s">
        <v>80</v>
      </c>
      <c r="D121" s="200" t="s">
        <v>185</v>
      </c>
      <c r="E121" s="201" t="s">
        <v>2370</v>
      </c>
      <c r="F121" s="202" t="s">
        <v>2371</v>
      </c>
      <c r="G121" s="203" t="s">
        <v>2372</v>
      </c>
      <c r="H121" s="204">
        <v>1</v>
      </c>
      <c r="I121" s="205"/>
      <c r="J121" s="206">
        <f>ROUND(I121*H121,2)</f>
        <v>0</v>
      </c>
      <c r="K121" s="202" t="s">
        <v>1625</v>
      </c>
      <c r="L121" s="36"/>
      <c r="M121" s="207" t="s">
        <v>1</v>
      </c>
      <c r="N121" s="208" t="s">
        <v>38</v>
      </c>
      <c r="O121" s="68"/>
      <c r="P121" s="191">
        <f>O121*H121</f>
        <v>0</v>
      </c>
      <c r="Q121" s="191">
        <v>0</v>
      </c>
      <c r="R121" s="191">
        <f>Q121*H121</f>
        <v>0</v>
      </c>
      <c r="S121" s="191">
        <v>0</v>
      </c>
      <c r="T121" s="192">
        <f>S121*H121</f>
        <v>0</v>
      </c>
      <c r="U121" s="31"/>
      <c r="V121" s="31"/>
      <c r="W121" s="31"/>
      <c r="X121" s="31"/>
      <c r="Y121" s="31"/>
      <c r="Z121" s="31"/>
      <c r="AA121" s="31"/>
      <c r="AB121" s="31"/>
      <c r="AC121" s="31"/>
      <c r="AD121" s="31"/>
      <c r="AE121" s="31"/>
      <c r="AR121" s="193" t="s">
        <v>164</v>
      </c>
      <c r="AT121" s="193" t="s">
        <v>185</v>
      </c>
      <c r="AU121" s="193" t="s">
        <v>73</v>
      </c>
      <c r="AY121" s="14" t="s">
        <v>149</v>
      </c>
      <c r="BE121" s="194">
        <f>IF(N121="základní",J121,0)</f>
        <v>0</v>
      </c>
      <c r="BF121" s="194">
        <f>IF(N121="snížená",J121,0)</f>
        <v>0</v>
      </c>
      <c r="BG121" s="194">
        <f>IF(N121="zákl. přenesená",J121,0)</f>
        <v>0</v>
      </c>
      <c r="BH121" s="194">
        <f>IF(N121="sníž. přenesená",J121,0)</f>
        <v>0</v>
      </c>
      <c r="BI121" s="194">
        <f>IF(N121="nulová",J121,0)</f>
        <v>0</v>
      </c>
      <c r="BJ121" s="14" t="s">
        <v>80</v>
      </c>
      <c r="BK121" s="194">
        <f>ROUND(I121*H121,2)</f>
        <v>0</v>
      </c>
      <c r="BL121" s="14" t="s">
        <v>164</v>
      </c>
      <c r="BM121" s="193" t="s">
        <v>82</v>
      </c>
    </row>
    <row r="122" spans="1:65" s="2" customFormat="1" ht="11.25">
      <c r="A122" s="31"/>
      <c r="B122" s="32"/>
      <c r="C122" s="33"/>
      <c r="D122" s="195" t="s">
        <v>157</v>
      </c>
      <c r="E122" s="33"/>
      <c r="F122" s="196" t="s">
        <v>2371</v>
      </c>
      <c r="G122" s="33"/>
      <c r="H122" s="33"/>
      <c r="I122" s="197"/>
      <c r="J122" s="33"/>
      <c r="K122" s="33"/>
      <c r="L122" s="36"/>
      <c r="M122" s="198"/>
      <c r="N122" s="199"/>
      <c r="O122" s="68"/>
      <c r="P122" s="68"/>
      <c r="Q122" s="68"/>
      <c r="R122" s="68"/>
      <c r="S122" s="68"/>
      <c r="T122" s="69"/>
      <c r="U122" s="31"/>
      <c r="V122" s="31"/>
      <c r="W122" s="31"/>
      <c r="X122" s="31"/>
      <c r="Y122" s="31"/>
      <c r="Z122" s="31"/>
      <c r="AA122" s="31"/>
      <c r="AB122" s="31"/>
      <c r="AC122" s="31"/>
      <c r="AD122" s="31"/>
      <c r="AE122" s="31"/>
      <c r="AT122" s="14" t="s">
        <v>157</v>
      </c>
      <c r="AU122" s="14" t="s">
        <v>73</v>
      </c>
    </row>
    <row r="123" spans="1:65" s="2" customFormat="1" ht="14.45" customHeight="1">
      <c r="A123" s="31"/>
      <c r="B123" s="32"/>
      <c r="C123" s="200" t="s">
        <v>194</v>
      </c>
      <c r="D123" s="200" t="s">
        <v>185</v>
      </c>
      <c r="E123" s="201" t="s">
        <v>2373</v>
      </c>
      <c r="F123" s="202" t="s">
        <v>2374</v>
      </c>
      <c r="G123" s="203" t="s">
        <v>2375</v>
      </c>
      <c r="H123" s="204">
        <v>1</v>
      </c>
      <c r="I123" s="205"/>
      <c r="J123" s="206">
        <f>ROUND(I123*H123,2)</f>
        <v>0</v>
      </c>
      <c r="K123" s="202" t="s">
        <v>1625</v>
      </c>
      <c r="L123" s="36"/>
      <c r="M123" s="207" t="s">
        <v>1</v>
      </c>
      <c r="N123" s="208" t="s">
        <v>38</v>
      </c>
      <c r="O123" s="68"/>
      <c r="P123" s="191">
        <f>O123*H123</f>
        <v>0</v>
      </c>
      <c r="Q123" s="191">
        <v>0</v>
      </c>
      <c r="R123" s="191">
        <f>Q123*H123</f>
        <v>0</v>
      </c>
      <c r="S123" s="191">
        <v>0</v>
      </c>
      <c r="T123" s="192">
        <f>S123*H123</f>
        <v>0</v>
      </c>
      <c r="U123" s="31"/>
      <c r="V123" s="31"/>
      <c r="W123" s="31"/>
      <c r="X123" s="31"/>
      <c r="Y123" s="31"/>
      <c r="Z123" s="31"/>
      <c r="AA123" s="31"/>
      <c r="AB123" s="31"/>
      <c r="AC123" s="31"/>
      <c r="AD123" s="31"/>
      <c r="AE123" s="31"/>
      <c r="AR123" s="193" t="s">
        <v>164</v>
      </c>
      <c r="AT123" s="193" t="s">
        <v>185</v>
      </c>
      <c r="AU123" s="193" t="s">
        <v>73</v>
      </c>
      <c r="AY123" s="14" t="s">
        <v>149</v>
      </c>
      <c r="BE123" s="194">
        <f>IF(N123="základní",J123,0)</f>
        <v>0</v>
      </c>
      <c r="BF123" s="194">
        <f>IF(N123="snížená",J123,0)</f>
        <v>0</v>
      </c>
      <c r="BG123" s="194">
        <f>IF(N123="zákl. přenesená",J123,0)</f>
        <v>0</v>
      </c>
      <c r="BH123" s="194">
        <f>IF(N123="sníž. přenesená",J123,0)</f>
        <v>0</v>
      </c>
      <c r="BI123" s="194">
        <f>IF(N123="nulová",J123,0)</f>
        <v>0</v>
      </c>
      <c r="BJ123" s="14" t="s">
        <v>80</v>
      </c>
      <c r="BK123" s="194">
        <f>ROUND(I123*H123,2)</f>
        <v>0</v>
      </c>
      <c r="BL123" s="14" t="s">
        <v>164</v>
      </c>
      <c r="BM123" s="193" t="s">
        <v>164</v>
      </c>
    </row>
    <row r="124" spans="1:65" s="2" customFormat="1" ht="11.25">
      <c r="A124" s="31"/>
      <c r="B124" s="32"/>
      <c r="C124" s="33"/>
      <c r="D124" s="195" t="s">
        <v>157</v>
      </c>
      <c r="E124" s="33"/>
      <c r="F124" s="196" t="s">
        <v>2374</v>
      </c>
      <c r="G124" s="33"/>
      <c r="H124" s="33"/>
      <c r="I124" s="197"/>
      <c r="J124" s="33"/>
      <c r="K124" s="33"/>
      <c r="L124" s="36"/>
      <c r="M124" s="198"/>
      <c r="N124" s="199"/>
      <c r="O124" s="68"/>
      <c r="P124" s="68"/>
      <c r="Q124" s="68"/>
      <c r="R124" s="68"/>
      <c r="S124" s="68"/>
      <c r="T124" s="69"/>
      <c r="U124" s="31"/>
      <c r="V124" s="31"/>
      <c r="W124" s="31"/>
      <c r="X124" s="31"/>
      <c r="Y124" s="31"/>
      <c r="Z124" s="31"/>
      <c r="AA124" s="31"/>
      <c r="AB124" s="31"/>
      <c r="AC124" s="31"/>
      <c r="AD124" s="31"/>
      <c r="AE124" s="31"/>
      <c r="AT124" s="14" t="s">
        <v>157</v>
      </c>
      <c r="AU124" s="14" t="s">
        <v>73</v>
      </c>
    </row>
    <row r="125" spans="1:65" s="2" customFormat="1" ht="24.2" customHeight="1">
      <c r="A125" s="31"/>
      <c r="B125" s="32"/>
      <c r="C125" s="200" t="s">
        <v>82</v>
      </c>
      <c r="D125" s="200" t="s">
        <v>185</v>
      </c>
      <c r="E125" s="201" t="s">
        <v>2376</v>
      </c>
      <c r="F125" s="202" t="s">
        <v>2377</v>
      </c>
      <c r="G125" s="203" t="s">
        <v>192</v>
      </c>
      <c r="H125" s="204">
        <v>1</v>
      </c>
      <c r="I125" s="205"/>
      <c r="J125" s="206">
        <f>ROUND(I125*H125,2)</f>
        <v>0</v>
      </c>
      <c r="K125" s="202" t="s">
        <v>1625</v>
      </c>
      <c r="L125" s="36"/>
      <c r="M125" s="207" t="s">
        <v>1</v>
      </c>
      <c r="N125" s="208" t="s">
        <v>38</v>
      </c>
      <c r="O125" s="68"/>
      <c r="P125" s="191">
        <f>O125*H125</f>
        <v>0</v>
      </c>
      <c r="Q125" s="191">
        <v>0</v>
      </c>
      <c r="R125" s="191">
        <f>Q125*H125</f>
        <v>0</v>
      </c>
      <c r="S125" s="191">
        <v>0</v>
      </c>
      <c r="T125" s="192">
        <f>S125*H125</f>
        <v>0</v>
      </c>
      <c r="U125" s="31"/>
      <c r="V125" s="31"/>
      <c r="W125" s="31"/>
      <c r="X125" s="31"/>
      <c r="Y125" s="31"/>
      <c r="Z125" s="31"/>
      <c r="AA125" s="31"/>
      <c r="AB125" s="31"/>
      <c r="AC125" s="31"/>
      <c r="AD125" s="31"/>
      <c r="AE125" s="31"/>
      <c r="AR125" s="193" t="s">
        <v>164</v>
      </c>
      <c r="AT125" s="193" t="s">
        <v>185</v>
      </c>
      <c r="AU125" s="193" t="s">
        <v>73</v>
      </c>
      <c r="AY125" s="14" t="s">
        <v>149</v>
      </c>
      <c r="BE125" s="194">
        <f>IF(N125="základní",J125,0)</f>
        <v>0</v>
      </c>
      <c r="BF125" s="194">
        <f>IF(N125="snížená",J125,0)</f>
        <v>0</v>
      </c>
      <c r="BG125" s="194">
        <f>IF(N125="zákl. přenesená",J125,0)</f>
        <v>0</v>
      </c>
      <c r="BH125" s="194">
        <f>IF(N125="sníž. přenesená",J125,0)</f>
        <v>0</v>
      </c>
      <c r="BI125" s="194">
        <f>IF(N125="nulová",J125,0)</f>
        <v>0</v>
      </c>
      <c r="BJ125" s="14" t="s">
        <v>80</v>
      </c>
      <c r="BK125" s="194">
        <f>ROUND(I125*H125,2)</f>
        <v>0</v>
      </c>
      <c r="BL125" s="14" t="s">
        <v>164</v>
      </c>
      <c r="BM125" s="193" t="s">
        <v>172</v>
      </c>
    </row>
    <row r="126" spans="1:65" s="2" customFormat="1" ht="11.25">
      <c r="A126" s="31"/>
      <c r="B126" s="32"/>
      <c r="C126" s="33"/>
      <c r="D126" s="195" t="s">
        <v>157</v>
      </c>
      <c r="E126" s="33"/>
      <c r="F126" s="196" t="s">
        <v>2377</v>
      </c>
      <c r="G126" s="33"/>
      <c r="H126" s="33"/>
      <c r="I126" s="197"/>
      <c r="J126" s="33"/>
      <c r="K126" s="33"/>
      <c r="L126" s="36"/>
      <c r="M126" s="198"/>
      <c r="N126" s="199"/>
      <c r="O126" s="68"/>
      <c r="P126" s="68"/>
      <c r="Q126" s="68"/>
      <c r="R126" s="68"/>
      <c r="S126" s="68"/>
      <c r="T126" s="69"/>
      <c r="U126" s="31"/>
      <c r="V126" s="31"/>
      <c r="W126" s="31"/>
      <c r="X126" s="31"/>
      <c r="Y126" s="31"/>
      <c r="Z126" s="31"/>
      <c r="AA126" s="31"/>
      <c r="AB126" s="31"/>
      <c r="AC126" s="31"/>
      <c r="AD126" s="31"/>
      <c r="AE126" s="31"/>
      <c r="AT126" s="14" t="s">
        <v>157</v>
      </c>
      <c r="AU126" s="14" t="s">
        <v>73</v>
      </c>
    </row>
    <row r="127" spans="1:65" s="2" customFormat="1" ht="14.45" customHeight="1">
      <c r="A127" s="31"/>
      <c r="B127" s="32"/>
      <c r="C127" s="200" t="s">
        <v>95</v>
      </c>
      <c r="D127" s="200" t="s">
        <v>185</v>
      </c>
      <c r="E127" s="201" t="s">
        <v>2378</v>
      </c>
      <c r="F127" s="202" t="s">
        <v>2379</v>
      </c>
      <c r="G127" s="203" t="s">
        <v>2375</v>
      </c>
      <c r="H127" s="204">
        <v>1</v>
      </c>
      <c r="I127" s="205"/>
      <c r="J127" s="206">
        <f>ROUND(I127*H127,2)</f>
        <v>0</v>
      </c>
      <c r="K127" s="202" t="s">
        <v>1625</v>
      </c>
      <c r="L127" s="36"/>
      <c r="M127" s="207" t="s">
        <v>1</v>
      </c>
      <c r="N127" s="208" t="s">
        <v>38</v>
      </c>
      <c r="O127" s="68"/>
      <c r="P127" s="191">
        <f>O127*H127</f>
        <v>0</v>
      </c>
      <c r="Q127" s="191">
        <v>0</v>
      </c>
      <c r="R127" s="191">
        <f>Q127*H127</f>
        <v>0</v>
      </c>
      <c r="S127" s="191">
        <v>0</v>
      </c>
      <c r="T127" s="192">
        <f>S127*H127</f>
        <v>0</v>
      </c>
      <c r="U127" s="31"/>
      <c r="V127" s="31"/>
      <c r="W127" s="31"/>
      <c r="X127" s="31"/>
      <c r="Y127" s="31"/>
      <c r="Z127" s="31"/>
      <c r="AA127" s="31"/>
      <c r="AB127" s="31"/>
      <c r="AC127" s="31"/>
      <c r="AD127" s="31"/>
      <c r="AE127" s="31"/>
      <c r="AR127" s="193" t="s">
        <v>164</v>
      </c>
      <c r="AT127" s="193" t="s">
        <v>185</v>
      </c>
      <c r="AU127" s="193" t="s">
        <v>73</v>
      </c>
      <c r="AY127" s="14" t="s">
        <v>149</v>
      </c>
      <c r="BE127" s="194">
        <f>IF(N127="základní",J127,0)</f>
        <v>0</v>
      </c>
      <c r="BF127" s="194">
        <f>IF(N127="snížená",J127,0)</f>
        <v>0</v>
      </c>
      <c r="BG127" s="194">
        <f>IF(N127="zákl. přenesená",J127,0)</f>
        <v>0</v>
      </c>
      <c r="BH127" s="194">
        <f>IF(N127="sníž. přenesená",J127,0)</f>
        <v>0</v>
      </c>
      <c r="BI127" s="194">
        <f>IF(N127="nulová",J127,0)</f>
        <v>0</v>
      </c>
      <c r="BJ127" s="14" t="s">
        <v>80</v>
      </c>
      <c r="BK127" s="194">
        <f>ROUND(I127*H127,2)</f>
        <v>0</v>
      </c>
      <c r="BL127" s="14" t="s">
        <v>164</v>
      </c>
      <c r="BM127" s="193" t="s">
        <v>180</v>
      </c>
    </row>
    <row r="128" spans="1:65" s="2" customFormat="1" ht="11.25">
      <c r="A128" s="31"/>
      <c r="B128" s="32"/>
      <c r="C128" s="33"/>
      <c r="D128" s="195" t="s">
        <v>157</v>
      </c>
      <c r="E128" s="33"/>
      <c r="F128" s="196" t="s">
        <v>2379</v>
      </c>
      <c r="G128" s="33"/>
      <c r="H128" s="33"/>
      <c r="I128" s="197"/>
      <c r="J128" s="33"/>
      <c r="K128" s="33"/>
      <c r="L128" s="36"/>
      <c r="M128" s="198"/>
      <c r="N128" s="199"/>
      <c r="O128" s="68"/>
      <c r="P128" s="68"/>
      <c r="Q128" s="68"/>
      <c r="R128" s="68"/>
      <c r="S128" s="68"/>
      <c r="T128" s="69"/>
      <c r="U128" s="31"/>
      <c r="V128" s="31"/>
      <c r="W128" s="31"/>
      <c r="X128" s="31"/>
      <c r="Y128" s="31"/>
      <c r="Z128" s="31"/>
      <c r="AA128" s="31"/>
      <c r="AB128" s="31"/>
      <c r="AC128" s="31"/>
      <c r="AD128" s="31"/>
      <c r="AE128" s="31"/>
      <c r="AT128" s="14" t="s">
        <v>157</v>
      </c>
      <c r="AU128" s="14" t="s">
        <v>73</v>
      </c>
    </row>
    <row r="129" spans="1:65" s="2" customFormat="1" ht="14.45" customHeight="1">
      <c r="A129" s="31"/>
      <c r="B129" s="32"/>
      <c r="C129" s="200" t="s">
        <v>164</v>
      </c>
      <c r="D129" s="200" t="s">
        <v>185</v>
      </c>
      <c r="E129" s="201" t="s">
        <v>2380</v>
      </c>
      <c r="F129" s="202" t="s">
        <v>2381</v>
      </c>
      <c r="G129" s="203" t="s">
        <v>2375</v>
      </c>
      <c r="H129" s="204">
        <v>1</v>
      </c>
      <c r="I129" s="205"/>
      <c r="J129" s="206">
        <f>ROUND(I129*H129,2)</f>
        <v>0</v>
      </c>
      <c r="K129" s="202" t="s">
        <v>1625</v>
      </c>
      <c r="L129" s="36"/>
      <c r="M129" s="207" t="s">
        <v>1</v>
      </c>
      <c r="N129" s="208" t="s">
        <v>38</v>
      </c>
      <c r="O129" s="68"/>
      <c r="P129" s="191">
        <f>O129*H129</f>
        <v>0</v>
      </c>
      <c r="Q129" s="191">
        <v>0</v>
      </c>
      <c r="R129" s="191">
        <f>Q129*H129</f>
        <v>0</v>
      </c>
      <c r="S129" s="191">
        <v>0</v>
      </c>
      <c r="T129" s="192">
        <f>S129*H129</f>
        <v>0</v>
      </c>
      <c r="U129" s="31"/>
      <c r="V129" s="31"/>
      <c r="W129" s="31"/>
      <c r="X129" s="31"/>
      <c r="Y129" s="31"/>
      <c r="Z129" s="31"/>
      <c r="AA129" s="31"/>
      <c r="AB129" s="31"/>
      <c r="AC129" s="31"/>
      <c r="AD129" s="31"/>
      <c r="AE129" s="31"/>
      <c r="AR129" s="193" t="s">
        <v>164</v>
      </c>
      <c r="AT129" s="193" t="s">
        <v>185</v>
      </c>
      <c r="AU129" s="193" t="s">
        <v>73</v>
      </c>
      <c r="AY129" s="14" t="s">
        <v>149</v>
      </c>
      <c r="BE129" s="194">
        <f>IF(N129="základní",J129,0)</f>
        <v>0</v>
      </c>
      <c r="BF129" s="194">
        <f>IF(N129="snížená",J129,0)</f>
        <v>0</v>
      </c>
      <c r="BG129" s="194">
        <f>IF(N129="zákl. přenesená",J129,0)</f>
        <v>0</v>
      </c>
      <c r="BH129" s="194">
        <f>IF(N129="sníž. přenesená",J129,0)</f>
        <v>0</v>
      </c>
      <c r="BI129" s="194">
        <f>IF(N129="nulová",J129,0)</f>
        <v>0</v>
      </c>
      <c r="BJ129" s="14" t="s">
        <v>80</v>
      </c>
      <c r="BK129" s="194">
        <f>ROUND(I129*H129,2)</f>
        <v>0</v>
      </c>
      <c r="BL129" s="14" t="s">
        <v>164</v>
      </c>
      <c r="BM129" s="193" t="s">
        <v>189</v>
      </c>
    </row>
    <row r="130" spans="1:65" s="2" customFormat="1" ht="11.25">
      <c r="A130" s="31"/>
      <c r="B130" s="32"/>
      <c r="C130" s="33"/>
      <c r="D130" s="195" t="s">
        <v>157</v>
      </c>
      <c r="E130" s="33"/>
      <c r="F130" s="196" t="s">
        <v>2381</v>
      </c>
      <c r="G130" s="33"/>
      <c r="H130" s="33"/>
      <c r="I130" s="197"/>
      <c r="J130" s="33"/>
      <c r="K130" s="33"/>
      <c r="L130" s="36"/>
      <c r="M130" s="198"/>
      <c r="N130" s="199"/>
      <c r="O130" s="68"/>
      <c r="P130" s="68"/>
      <c r="Q130" s="68"/>
      <c r="R130" s="68"/>
      <c r="S130" s="68"/>
      <c r="T130" s="69"/>
      <c r="U130" s="31"/>
      <c r="V130" s="31"/>
      <c r="W130" s="31"/>
      <c r="X130" s="31"/>
      <c r="Y130" s="31"/>
      <c r="Z130" s="31"/>
      <c r="AA130" s="31"/>
      <c r="AB130" s="31"/>
      <c r="AC130" s="31"/>
      <c r="AD130" s="31"/>
      <c r="AE130" s="31"/>
      <c r="AT130" s="14" t="s">
        <v>157</v>
      </c>
      <c r="AU130" s="14" t="s">
        <v>73</v>
      </c>
    </row>
    <row r="131" spans="1:65" s="2" customFormat="1" ht="14.45" customHeight="1">
      <c r="A131" s="31"/>
      <c r="B131" s="32"/>
      <c r="C131" s="200" t="s">
        <v>172</v>
      </c>
      <c r="D131" s="200" t="s">
        <v>185</v>
      </c>
      <c r="E131" s="201" t="s">
        <v>2382</v>
      </c>
      <c r="F131" s="202" t="s">
        <v>2383</v>
      </c>
      <c r="G131" s="203" t="s">
        <v>2375</v>
      </c>
      <c r="H131" s="204">
        <v>1</v>
      </c>
      <c r="I131" s="205"/>
      <c r="J131" s="206">
        <f>ROUND(I131*H131,2)</f>
        <v>0</v>
      </c>
      <c r="K131" s="202" t="s">
        <v>1625</v>
      </c>
      <c r="L131" s="36"/>
      <c r="M131" s="207" t="s">
        <v>1</v>
      </c>
      <c r="N131" s="208" t="s">
        <v>38</v>
      </c>
      <c r="O131" s="68"/>
      <c r="P131" s="191">
        <f>O131*H131</f>
        <v>0</v>
      </c>
      <c r="Q131" s="191">
        <v>0</v>
      </c>
      <c r="R131" s="191">
        <f>Q131*H131</f>
        <v>0</v>
      </c>
      <c r="S131" s="191">
        <v>0</v>
      </c>
      <c r="T131" s="192">
        <f>S131*H131</f>
        <v>0</v>
      </c>
      <c r="U131" s="31"/>
      <c r="V131" s="31"/>
      <c r="W131" s="31"/>
      <c r="X131" s="31"/>
      <c r="Y131" s="31"/>
      <c r="Z131" s="31"/>
      <c r="AA131" s="31"/>
      <c r="AB131" s="31"/>
      <c r="AC131" s="31"/>
      <c r="AD131" s="31"/>
      <c r="AE131" s="31"/>
      <c r="AR131" s="193" t="s">
        <v>164</v>
      </c>
      <c r="AT131" s="193" t="s">
        <v>185</v>
      </c>
      <c r="AU131" s="193" t="s">
        <v>73</v>
      </c>
      <c r="AY131" s="14" t="s">
        <v>149</v>
      </c>
      <c r="BE131" s="194">
        <f>IF(N131="základní",J131,0)</f>
        <v>0</v>
      </c>
      <c r="BF131" s="194">
        <f>IF(N131="snížená",J131,0)</f>
        <v>0</v>
      </c>
      <c r="BG131" s="194">
        <f>IF(N131="zákl. přenesená",J131,0)</f>
        <v>0</v>
      </c>
      <c r="BH131" s="194">
        <f>IF(N131="sníž. přenesená",J131,0)</f>
        <v>0</v>
      </c>
      <c r="BI131" s="194">
        <f>IF(N131="nulová",J131,0)</f>
        <v>0</v>
      </c>
      <c r="BJ131" s="14" t="s">
        <v>80</v>
      </c>
      <c r="BK131" s="194">
        <f>ROUND(I131*H131,2)</f>
        <v>0</v>
      </c>
      <c r="BL131" s="14" t="s">
        <v>164</v>
      </c>
      <c r="BM131" s="193" t="s">
        <v>199</v>
      </c>
    </row>
    <row r="132" spans="1:65" s="2" customFormat="1" ht="11.25">
      <c r="A132" s="31"/>
      <c r="B132" s="32"/>
      <c r="C132" s="33"/>
      <c r="D132" s="195" t="s">
        <v>157</v>
      </c>
      <c r="E132" s="33"/>
      <c r="F132" s="196" t="s">
        <v>2383</v>
      </c>
      <c r="G132" s="33"/>
      <c r="H132" s="33"/>
      <c r="I132" s="197"/>
      <c r="J132" s="33"/>
      <c r="K132" s="33"/>
      <c r="L132" s="36"/>
      <c r="M132" s="198"/>
      <c r="N132" s="199"/>
      <c r="O132" s="68"/>
      <c r="P132" s="68"/>
      <c r="Q132" s="68"/>
      <c r="R132" s="68"/>
      <c r="S132" s="68"/>
      <c r="T132" s="69"/>
      <c r="U132" s="31"/>
      <c r="V132" s="31"/>
      <c r="W132" s="31"/>
      <c r="X132" s="31"/>
      <c r="Y132" s="31"/>
      <c r="Z132" s="31"/>
      <c r="AA132" s="31"/>
      <c r="AB132" s="31"/>
      <c r="AC132" s="31"/>
      <c r="AD132" s="31"/>
      <c r="AE132" s="31"/>
      <c r="AT132" s="14" t="s">
        <v>157</v>
      </c>
      <c r="AU132" s="14" t="s">
        <v>73</v>
      </c>
    </row>
    <row r="133" spans="1:65" s="2" customFormat="1" ht="14.45" customHeight="1">
      <c r="A133" s="31"/>
      <c r="B133" s="32"/>
      <c r="C133" s="200" t="s">
        <v>189</v>
      </c>
      <c r="D133" s="200" t="s">
        <v>185</v>
      </c>
      <c r="E133" s="201" t="s">
        <v>2384</v>
      </c>
      <c r="F133" s="202" t="s">
        <v>2385</v>
      </c>
      <c r="G133" s="203" t="s">
        <v>2386</v>
      </c>
      <c r="H133" s="204">
        <v>1</v>
      </c>
      <c r="I133" s="205"/>
      <c r="J133" s="206">
        <f>ROUND(I133*H133,2)</f>
        <v>0</v>
      </c>
      <c r="K133" s="202" t="s">
        <v>1625</v>
      </c>
      <c r="L133" s="36"/>
      <c r="M133" s="207" t="s">
        <v>1</v>
      </c>
      <c r="N133" s="208" t="s">
        <v>38</v>
      </c>
      <c r="O133" s="68"/>
      <c r="P133" s="191">
        <f>O133*H133</f>
        <v>0</v>
      </c>
      <c r="Q133" s="191">
        <v>0</v>
      </c>
      <c r="R133" s="191">
        <f>Q133*H133</f>
        <v>0</v>
      </c>
      <c r="S133" s="191">
        <v>0</v>
      </c>
      <c r="T133" s="192">
        <f>S133*H133</f>
        <v>0</v>
      </c>
      <c r="U133" s="31"/>
      <c r="V133" s="31"/>
      <c r="W133" s="31"/>
      <c r="X133" s="31"/>
      <c r="Y133" s="31"/>
      <c r="Z133" s="31"/>
      <c r="AA133" s="31"/>
      <c r="AB133" s="31"/>
      <c r="AC133" s="31"/>
      <c r="AD133" s="31"/>
      <c r="AE133" s="31"/>
      <c r="AR133" s="193" t="s">
        <v>164</v>
      </c>
      <c r="AT133" s="193" t="s">
        <v>185</v>
      </c>
      <c r="AU133" s="193" t="s">
        <v>73</v>
      </c>
      <c r="AY133" s="14" t="s">
        <v>149</v>
      </c>
      <c r="BE133" s="194">
        <f>IF(N133="základní",J133,0)</f>
        <v>0</v>
      </c>
      <c r="BF133" s="194">
        <f>IF(N133="snížená",J133,0)</f>
        <v>0</v>
      </c>
      <c r="BG133" s="194">
        <f>IF(N133="zákl. přenesená",J133,0)</f>
        <v>0</v>
      </c>
      <c r="BH133" s="194">
        <f>IF(N133="sníž. přenesená",J133,0)</f>
        <v>0</v>
      </c>
      <c r="BI133" s="194">
        <f>IF(N133="nulová",J133,0)</f>
        <v>0</v>
      </c>
      <c r="BJ133" s="14" t="s">
        <v>80</v>
      </c>
      <c r="BK133" s="194">
        <f>ROUND(I133*H133,2)</f>
        <v>0</v>
      </c>
      <c r="BL133" s="14" t="s">
        <v>164</v>
      </c>
      <c r="BM133" s="193" t="s">
        <v>210</v>
      </c>
    </row>
    <row r="134" spans="1:65" s="2" customFormat="1" ht="11.25">
      <c r="A134" s="31"/>
      <c r="B134" s="32"/>
      <c r="C134" s="33"/>
      <c r="D134" s="195" t="s">
        <v>157</v>
      </c>
      <c r="E134" s="33"/>
      <c r="F134" s="196" t="s">
        <v>2385</v>
      </c>
      <c r="G134" s="33"/>
      <c r="H134" s="33"/>
      <c r="I134" s="197"/>
      <c r="J134" s="33"/>
      <c r="K134" s="33"/>
      <c r="L134" s="36"/>
      <c r="M134" s="198"/>
      <c r="N134" s="199"/>
      <c r="O134" s="68"/>
      <c r="P134" s="68"/>
      <c r="Q134" s="68"/>
      <c r="R134" s="68"/>
      <c r="S134" s="68"/>
      <c r="T134" s="69"/>
      <c r="U134" s="31"/>
      <c r="V134" s="31"/>
      <c r="W134" s="31"/>
      <c r="X134" s="31"/>
      <c r="Y134" s="31"/>
      <c r="Z134" s="31"/>
      <c r="AA134" s="31"/>
      <c r="AB134" s="31"/>
      <c r="AC134" s="31"/>
      <c r="AD134" s="31"/>
      <c r="AE134" s="31"/>
      <c r="AT134" s="14" t="s">
        <v>157</v>
      </c>
      <c r="AU134" s="14" t="s">
        <v>73</v>
      </c>
    </row>
    <row r="135" spans="1:65" s="2" customFormat="1" ht="14.45" customHeight="1">
      <c r="A135" s="31"/>
      <c r="B135" s="32"/>
      <c r="C135" s="200" t="s">
        <v>180</v>
      </c>
      <c r="D135" s="200" t="s">
        <v>185</v>
      </c>
      <c r="E135" s="201" t="s">
        <v>2387</v>
      </c>
      <c r="F135" s="202" t="s">
        <v>2388</v>
      </c>
      <c r="G135" s="203" t="s">
        <v>2375</v>
      </c>
      <c r="H135" s="204">
        <v>1</v>
      </c>
      <c r="I135" s="205"/>
      <c r="J135" s="206">
        <f>ROUND(I135*H135,2)</f>
        <v>0</v>
      </c>
      <c r="K135" s="202" t="s">
        <v>1625</v>
      </c>
      <c r="L135" s="36"/>
      <c r="M135" s="207" t="s">
        <v>1</v>
      </c>
      <c r="N135" s="208" t="s">
        <v>38</v>
      </c>
      <c r="O135" s="68"/>
      <c r="P135" s="191">
        <f>O135*H135</f>
        <v>0</v>
      </c>
      <c r="Q135" s="191">
        <v>0</v>
      </c>
      <c r="R135" s="191">
        <f>Q135*H135</f>
        <v>0</v>
      </c>
      <c r="S135" s="191">
        <v>0</v>
      </c>
      <c r="T135" s="192">
        <f>S135*H135</f>
        <v>0</v>
      </c>
      <c r="U135" s="31"/>
      <c r="V135" s="31"/>
      <c r="W135" s="31"/>
      <c r="X135" s="31"/>
      <c r="Y135" s="31"/>
      <c r="Z135" s="31"/>
      <c r="AA135" s="31"/>
      <c r="AB135" s="31"/>
      <c r="AC135" s="31"/>
      <c r="AD135" s="31"/>
      <c r="AE135" s="31"/>
      <c r="AR135" s="193" t="s">
        <v>164</v>
      </c>
      <c r="AT135" s="193" t="s">
        <v>185</v>
      </c>
      <c r="AU135" s="193" t="s">
        <v>73</v>
      </c>
      <c r="AY135" s="14" t="s">
        <v>149</v>
      </c>
      <c r="BE135" s="194">
        <f>IF(N135="základní",J135,0)</f>
        <v>0</v>
      </c>
      <c r="BF135" s="194">
        <f>IF(N135="snížená",J135,0)</f>
        <v>0</v>
      </c>
      <c r="BG135" s="194">
        <f>IF(N135="zákl. přenesená",J135,0)</f>
        <v>0</v>
      </c>
      <c r="BH135" s="194">
        <f>IF(N135="sníž. přenesená",J135,0)</f>
        <v>0</v>
      </c>
      <c r="BI135" s="194">
        <f>IF(N135="nulová",J135,0)</f>
        <v>0</v>
      </c>
      <c r="BJ135" s="14" t="s">
        <v>80</v>
      </c>
      <c r="BK135" s="194">
        <f>ROUND(I135*H135,2)</f>
        <v>0</v>
      </c>
      <c r="BL135" s="14" t="s">
        <v>164</v>
      </c>
      <c r="BM135" s="193" t="s">
        <v>219</v>
      </c>
    </row>
    <row r="136" spans="1:65" s="2" customFormat="1" ht="11.25">
      <c r="A136" s="31"/>
      <c r="B136" s="32"/>
      <c r="C136" s="33"/>
      <c r="D136" s="195" t="s">
        <v>157</v>
      </c>
      <c r="E136" s="33"/>
      <c r="F136" s="196" t="s">
        <v>2388</v>
      </c>
      <c r="G136" s="33"/>
      <c r="H136" s="33"/>
      <c r="I136" s="197"/>
      <c r="J136" s="33"/>
      <c r="K136" s="33"/>
      <c r="L136" s="36"/>
      <c r="M136" s="198"/>
      <c r="N136" s="199"/>
      <c r="O136" s="68"/>
      <c r="P136" s="68"/>
      <c r="Q136" s="68"/>
      <c r="R136" s="68"/>
      <c r="S136" s="68"/>
      <c r="T136" s="69"/>
      <c r="U136" s="31"/>
      <c r="V136" s="31"/>
      <c r="W136" s="31"/>
      <c r="X136" s="31"/>
      <c r="Y136" s="31"/>
      <c r="Z136" s="31"/>
      <c r="AA136" s="31"/>
      <c r="AB136" s="31"/>
      <c r="AC136" s="31"/>
      <c r="AD136" s="31"/>
      <c r="AE136" s="31"/>
      <c r="AT136" s="14" t="s">
        <v>157</v>
      </c>
      <c r="AU136" s="14" t="s">
        <v>73</v>
      </c>
    </row>
    <row r="137" spans="1:65" s="2" customFormat="1" ht="14.45" customHeight="1">
      <c r="A137" s="31"/>
      <c r="B137" s="32"/>
      <c r="C137" s="200" t="s">
        <v>184</v>
      </c>
      <c r="D137" s="200" t="s">
        <v>185</v>
      </c>
      <c r="E137" s="201" t="s">
        <v>2389</v>
      </c>
      <c r="F137" s="202" t="s">
        <v>2390</v>
      </c>
      <c r="G137" s="203" t="s">
        <v>2375</v>
      </c>
      <c r="H137" s="204">
        <v>1</v>
      </c>
      <c r="I137" s="205"/>
      <c r="J137" s="206">
        <f>ROUND(I137*H137,2)</f>
        <v>0</v>
      </c>
      <c r="K137" s="202" t="s">
        <v>1625</v>
      </c>
      <c r="L137" s="36"/>
      <c r="M137" s="207" t="s">
        <v>1</v>
      </c>
      <c r="N137" s="208" t="s">
        <v>38</v>
      </c>
      <c r="O137" s="68"/>
      <c r="P137" s="191">
        <f>O137*H137</f>
        <v>0</v>
      </c>
      <c r="Q137" s="191">
        <v>0</v>
      </c>
      <c r="R137" s="191">
        <f>Q137*H137</f>
        <v>0</v>
      </c>
      <c r="S137" s="191">
        <v>0</v>
      </c>
      <c r="T137" s="192">
        <f>S137*H137</f>
        <v>0</v>
      </c>
      <c r="U137" s="31"/>
      <c r="V137" s="31"/>
      <c r="W137" s="31"/>
      <c r="X137" s="31"/>
      <c r="Y137" s="31"/>
      <c r="Z137" s="31"/>
      <c r="AA137" s="31"/>
      <c r="AB137" s="31"/>
      <c r="AC137" s="31"/>
      <c r="AD137" s="31"/>
      <c r="AE137" s="31"/>
      <c r="AR137" s="193" t="s">
        <v>164</v>
      </c>
      <c r="AT137" s="193" t="s">
        <v>185</v>
      </c>
      <c r="AU137" s="193" t="s">
        <v>73</v>
      </c>
      <c r="AY137" s="14" t="s">
        <v>149</v>
      </c>
      <c r="BE137" s="194">
        <f>IF(N137="základní",J137,0)</f>
        <v>0</v>
      </c>
      <c r="BF137" s="194">
        <f>IF(N137="snížená",J137,0)</f>
        <v>0</v>
      </c>
      <c r="BG137" s="194">
        <f>IF(N137="zákl. přenesená",J137,0)</f>
        <v>0</v>
      </c>
      <c r="BH137" s="194">
        <f>IF(N137="sníž. přenesená",J137,0)</f>
        <v>0</v>
      </c>
      <c r="BI137" s="194">
        <f>IF(N137="nulová",J137,0)</f>
        <v>0</v>
      </c>
      <c r="BJ137" s="14" t="s">
        <v>80</v>
      </c>
      <c r="BK137" s="194">
        <f>ROUND(I137*H137,2)</f>
        <v>0</v>
      </c>
      <c r="BL137" s="14" t="s">
        <v>164</v>
      </c>
      <c r="BM137" s="193" t="s">
        <v>228</v>
      </c>
    </row>
    <row r="138" spans="1:65" s="2" customFormat="1" ht="11.25">
      <c r="A138" s="31"/>
      <c r="B138" s="32"/>
      <c r="C138" s="33"/>
      <c r="D138" s="195" t="s">
        <v>157</v>
      </c>
      <c r="E138" s="33"/>
      <c r="F138" s="196" t="s">
        <v>2390</v>
      </c>
      <c r="G138" s="33"/>
      <c r="H138" s="33"/>
      <c r="I138" s="197"/>
      <c r="J138" s="33"/>
      <c r="K138" s="33"/>
      <c r="L138" s="36"/>
      <c r="M138" s="209"/>
      <c r="N138" s="210"/>
      <c r="O138" s="211"/>
      <c r="P138" s="211"/>
      <c r="Q138" s="211"/>
      <c r="R138" s="211"/>
      <c r="S138" s="211"/>
      <c r="T138" s="212"/>
      <c r="U138" s="31"/>
      <c r="V138" s="31"/>
      <c r="W138" s="31"/>
      <c r="X138" s="31"/>
      <c r="Y138" s="31"/>
      <c r="Z138" s="31"/>
      <c r="AA138" s="31"/>
      <c r="AB138" s="31"/>
      <c r="AC138" s="31"/>
      <c r="AD138" s="31"/>
      <c r="AE138" s="31"/>
      <c r="AT138" s="14" t="s">
        <v>157</v>
      </c>
      <c r="AU138" s="14" t="s">
        <v>73</v>
      </c>
    </row>
    <row r="139" spans="1:65" s="2" customFormat="1" ht="6.95" customHeight="1">
      <c r="A139" s="31"/>
      <c r="B139" s="51"/>
      <c r="C139" s="52"/>
      <c r="D139" s="52"/>
      <c r="E139" s="52"/>
      <c r="F139" s="52"/>
      <c r="G139" s="52"/>
      <c r="H139" s="52"/>
      <c r="I139" s="52"/>
      <c r="J139" s="52"/>
      <c r="K139" s="52"/>
      <c r="L139" s="36"/>
      <c r="M139" s="31"/>
      <c r="O139" s="31"/>
      <c r="P139" s="31"/>
      <c r="Q139" s="31"/>
      <c r="R139" s="31"/>
      <c r="S139" s="31"/>
      <c r="T139" s="31"/>
      <c r="U139" s="31"/>
      <c r="V139" s="31"/>
      <c r="W139" s="31"/>
      <c r="X139" s="31"/>
      <c r="Y139" s="31"/>
      <c r="Z139" s="31"/>
      <c r="AA139" s="31"/>
      <c r="AB139" s="31"/>
      <c r="AC139" s="31"/>
      <c r="AD139" s="31"/>
      <c r="AE139" s="31"/>
    </row>
  </sheetData>
  <sheetProtection algorithmName="SHA-512" hashValue="wvGvYbhzoSVnyOpqGvWIfYjKx6TXD/L0bs0S2EVgTah3J4nrDjKoYzWrgQzERbU5QTGL2pB6GfH918FOviW46g==" saltValue="qJs4GjFBh0yBni55kwHjFQTmL/ZbGtigSMN7J38yW57RjpO22eWt3loW0i2E1fdg/TpJK2mDicE8HhJst7Mh6w==" spinCount="100000" sheet="1" objects="1" scenarios="1" formatColumns="0" formatRows="0" autoFilter="0"/>
  <autoFilter ref="C119:K138"/>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9"/>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87</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s="1" customFormat="1" ht="12" customHeight="1">
      <c r="B8" s="17"/>
      <c r="D8" s="116" t="s">
        <v>126</v>
      </c>
      <c r="L8" s="17"/>
    </row>
    <row r="9" spans="1:46" s="2" customFormat="1" ht="16.5" customHeight="1">
      <c r="A9" s="31"/>
      <c r="B9" s="36"/>
      <c r="C9" s="31"/>
      <c r="D9" s="31"/>
      <c r="E9" s="268" t="s">
        <v>127</v>
      </c>
      <c r="F9" s="270"/>
      <c r="G9" s="270"/>
      <c r="H9" s="270"/>
      <c r="I9" s="31"/>
      <c r="J9" s="31"/>
      <c r="K9" s="31"/>
      <c r="L9" s="48"/>
      <c r="S9" s="31"/>
      <c r="T9" s="31"/>
      <c r="U9" s="31"/>
      <c r="V9" s="31"/>
      <c r="W9" s="31"/>
      <c r="X9" s="31"/>
      <c r="Y9" s="31"/>
      <c r="Z9" s="31"/>
      <c r="AA9" s="31"/>
      <c r="AB9" s="31"/>
      <c r="AC9" s="31"/>
      <c r="AD9" s="31"/>
      <c r="AE9" s="31"/>
    </row>
    <row r="10" spans="1:46" s="2" customFormat="1" ht="12" customHeight="1">
      <c r="A10" s="31"/>
      <c r="B10" s="36"/>
      <c r="C10" s="31"/>
      <c r="D10" s="116" t="s">
        <v>128</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customHeight="1">
      <c r="A11" s="31"/>
      <c r="B11" s="36"/>
      <c r="C11" s="31"/>
      <c r="D11" s="31"/>
      <c r="E11" s="271" t="s">
        <v>129</v>
      </c>
      <c r="F11" s="270"/>
      <c r="G11" s="270"/>
      <c r="H11" s="270"/>
      <c r="I11" s="31"/>
      <c r="J11" s="31"/>
      <c r="K11" s="31"/>
      <c r="L11" s="48"/>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customHeight="1">
      <c r="A14" s="31"/>
      <c r="B14" s="36"/>
      <c r="C14" s="31"/>
      <c r="D14" s="116" t="s">
        <v>20</v>
      </c>
      <c r="E14" s="31"/>
      <c r="F14" s="107" t="s">
        <v>21</v>
      </c>
      <c r="G14" s="31"/>
      <c r="H14" s="31"/>
      <c r="I14" s="116" t="s">
        <v>22</v>
      </c>
      <c r="J14" s="117" t="str">
        <f>'Rekapitulace zakázky'!AN8</f>
        <v>8. 10. 2020</v>
      </c>
      <c r="K14" s="31"/>
      <c r="L14" s="48"/>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customHeight="1">
      <c r="A16" s="31"/>
      <c r="B16" s="36"/>
      <c r="C16" s="31"/>
      <c r="D16" s="116" t="s">
        <v>24</v>
      </c>
      <c r="E16" s="31"/>
      <c r="F16" s="31"/>
      <c r="G16" s="31"/>
      <c r="H16" s="31"/>
      <c r="I16" s="116" t="s">
        <v>25</v>
      </c>
      <c r="J16" s="107" t="str">
        <f>IF('Rekapitulace zakázky'!AN10="","",'Rekapitulace zakázky'!AN10)</f>
        <v/>
      </c>
      <c r="K16" s="31"/>
      <c r="L16" s="48"/>
      <c r="S16" s="31"/>
      <c r="T16" s="31"/>
      <c r="U16" s="31"/>
      <c r="V16" s="31"/>
      <c r="W16" s="31"/>
      <c r="X16" s="31"/>
      <c r="Y16" s="31"/>
      <c r="Z16" s="31"/>
      <c r="AA16" s="31"/>
      <c r="AB16" s="31"/>
      <c r="AC16" s="31"/>
      <c r="AD16" s="31"/>
      <c r="AE16" s="31"/>
    </row>
    <row r="17" spans="1:31" s="2" customFormat="1" ht="18" customHeight="1">
      <c r="A17" s="31"/>
      <c r="B17" s="36"/>
      <c r="C17" s="31"/>
      <c r="D17" s="31"/>
      <c r="E17" s="107" t="str">
        <f>IF('Rekapitulace zakázky'!E11="","",'Rekapitulace zakázky'!E11)</f>
        <v xml:space="preserve"> </v>
      </c>
      <c r="F17" s="31"/>
      <c r="G17" s="31"/>
      <c r="H17" s="31"/>
      <c r="I17" s="116" t="s">
        <v>26</v>
      </c>
      <c r="J17" s="107" t="str">
        <f>IF('Rekapitulace zakázky'!AN11="","",'Rekapitulace zakázky'!AN11)</f>
        <v/>
      </c>
      <c r="K17" s="31"/>
      <c r="L17" s="48"/>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customHeight="1">
      <c r="A19" s="31"/>
      <c r="B19" s="36"/>
      <c r="C19" s="31"/>
      <c r="D19" s="116" t="s">
        <v>27</v>
      </c>
      <c r="E19" s="31"/>
      <c r="F19" s="31"/>
      <c r="G19" s="31"/>
      <c r="H19" s="31"/>
      <c r="I19" s="116" t="s">
        <v>25</v>
      </c>
      <c r="J19" s="27" t="str">
        <f>'Rekapitulace zakázky'!AN13</f>
        <v>Vyplň údaj</v>
      </c>
      <c r="K19" s="31"/>
      <c r="L19" s="48"/>
      <c r="S19" s="31"/>
      <c r="T19" s="31"/>
      <c r="U19" s="31"/>
      <c r="V19" s="31"/>
      <c r="W19" s="31"/>
      <c r="X19" s="31"/>
      <c r="Y19" s="31"/>
      <c r="Z19" s="31"/>
      <c r="AA19" s="31"/>
      <c r="AB19" s="31"/>
      <c r="AC19" s="31"/>
      <c r="AD19" s="31"/>
      <c r="AE19" s="31"/>
    </row>
    <row r="20" spans="1:31" s="2" customFormat="1" ht="18" customHeight="1">
      <c r="A20" s="31"/>
      <c r="B20" s="36"/>
      <c r="C20" s="31"/>
      <c r="D20" s="31"/>
      <c r="E20" s="272" t="str">
        <f>'Rekapitulace zakázky'!E14</f>
        <v>Vyplň údaj</v>
      </c>
      <c r="F20" s="273"/>
      <c r="G20" s="273"/>
      <c r="H20" s="273"/>
      <c r="I20" s="116" t="s">
        <v>26</v>
      </c>
      <c r="J20" s="27" t="str">
        <f>'Rekapitulace zakázky'!AN14</f>
        <v>Vyplň údaj</v>
      </c>
      <c r="K20" s="31"/>
      <c r="L20" s="48"/>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customHeight="1">
      <c r="A22" s="31"/>
      <c r="B22" s="36"/>
      <c r="C22" s="31"/>
      <c r="D22" s="116" t="s">
        <v>29</v>
      </c>
      <c r="E22" s="31"/>
      <c r="F22" s="31"/>
      <c r="G22" s="31"/>
      <c r="H22" s="31"/>
      <c r="I22" s="116" t="s">
        <v>25</v>
      </c>
      <c r="J22" s="107" t="str">
        <f>IF('Rekapitulace zakázky'!AN16="","",'Rekapitulace zakázky'!AN16)</f>
        <v/>
      </c>
      <c r="K22" s="31"/>
      <c r="L22" s="48"/>
      <c r="S22" s="31"/>
      <c r="T22" s="31"/>
      <c r="U22" s="31"/>
      <c r="V22" s="31"/>
      <c r="W22" s="31"/>
      <c r="X22" s="31"/>
      <c r="Y22" s="31"/>
      <c r="Z22" s="31"/>
      <c r="AA22" s="31"/>
      <c r="AB22" s="31"/>
      <c r="AC22" s="31"/>
      <c r="AD22" s="31"/>
      <c r="AE22" s="31"/>
    </row>
    <row r="23" spans="1:31" s="2" customFormat="1" ht="18" customHeight="1">
      <c r="A23" s="31"/>
      <c r="B23" s="36"/>
      <c r="C23" s="31"/>
      <c r="D23" s="31"/>
      <c r="E23" s="107" t="str">
        <f>IF('Rekapitulace zakázky'!E17="","",'Rekapitulace zakázky'!E17)</f>
        <v xml:space="preserve"> </v>
      </c>
      <c r="F23" s="31"/>
      <c r="G23" s="31"/>
      <c r="H23" s="31"/>
      <c r="I23" s="116" t="s">
        <v>26</v>
      </c>
      <c r="J23" s="107" t="str">
        <f>IF('Rekapitulace zakázky'!AN17="","",'Rekapitulace zakázky'!AN17)</f>
        <v/>
      </c>
      <c r="K23" s="31"/>
      <c r="L23" s="48"/>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customHeight="1">
      <c r="A25" s="31"/>
      <c r="B25" s="36"/>
      <c r="C25" s="31"/>
      <c r="D25" s="116" t="s">
        <v>31</v>
      </c>
      <c r="E25" s="31"/>
      <c r="F25" s="31"/>
      <c r="G25" s="31"/>
      <c r="H25" s="31"/>
      <c r="I25" s="116" t="s">
        <v>25</v>
      </c>
      <c r="J25" s="107" t="str">
        <f>IF('Rekapitulace zakázky'!AN19="","",'Rekapitulace zakázky'!AN19)</f>
        <v/>
      </c>
      <c r="K25" s="31"/>
      <c r="L25" s="48"/>
      <c r="S25" s="31"/>
      <c r="T25" s="31"/>
      <c r="U25" s="31"/>
      <c r="V25" s="31"/>
      <c r="W25" s="31"/>
      <c r="X25" s="31"/>
      <c r="Y25" s="31"/>
      <c r="Z25" s="31"/>
      <c r="AA25" s="31"/>
      <c r="AB25" s="31"/>
      <c r="AC25" s="31"/>
      <c r="AD25" s="31"/>
      <c r="AE25" s="31"/>
    </row>
    <row r="26" spans="1:31" s="2" customFormat="1" ht="18" customHeight="1">
      <c r="A26" s="31"/>
      <c r="B26" s="36"/>
      <c r="C26" s="31"/>
      <c r="D26" s="31"/>
      <c r="E26" s="107" t="str">
        <f>IF('Rekapitulace zakázky'!E20="","",'Rekapitulace zakázky'!E20)</f>
        <v xml:space="preserve"> </v>
      </c>
      <c r="F26" s="31"/>
      <c r="G26" s="31"/>
      <c r="H26" s="31"/>
      <c r="I26" s="116" t="s">
        <v>26</v>
      </c>
      <c r="J26" s="107" t="str">
        <f>IF('Rekapitulace zakázky'!AN20="","",'Rekapitulace zakázky'!AN20)</f>
        <v/>
      </c>
      <c r="K26" s="31"/>
      <c r="L26" s="48"/>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customHeight="1">
      <c r="A28" s="31"/>
      <c r="B28" s="36"/>
      <c r="C28" s="31"/>
      <c r="D28" s="116" t="s">
        <v>32</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customHeight="1">
      <c r="A29" s="118"/>
      <c r="B29" s="119"/>
      <c r="C29" s="118"/>
      <c r="D29" s="118"/>
      <c r="E29" s="274" t="s">
        <v>1</v>
      </c>
      <c r="F29" s="274"/>
      <c r="G29" s="274"/>
      <c r="H29" s="274"/>
      <c r="I29" s="118"/>
      <c r="J29" s="118"/>
      <c r="K29" s="118"/>
      <c r="L29" s="120"/>
      <c r="S29" s="118"/>
      <c r="T29" s="118"/>
      <c r="U29" s="118"/>
      <c r="V29" s="118"/>
      <c r="W29" s="118"/>
      <c r="X29" s="118"/>
      <c r="Y29" s="118"/>
      <c r="Z29" s="118"/>
      <c r="AA29" s="118"/>
      <c r="AB29" s="118"/>
      <c r="AC29" s="118"/>
      <c r="AD29" s="118"/>
      <c r="AE29" s="118"/>
    </row>
    <row r="30" spans="1:31" s="2" customFormat="1" ht="6.95"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customHeight="1">
      <c r="A32" s="31"/>
      <c r="B32" s="36"/>
      <c r="C32" s="31"/>
      <c r="D32" s="122" t="s">
        <v>33</v>
      </c>
      <c r="E32" s="31"/>
      <c r="F32" s="31"/>
      <c r="G32" s="31"/>
      <c r="H32" s="31"/>
      <c r="I32" s="31"/>
      <c r="J32" s="123">
        <f>ROUND(J121, 2)</f>
        <v>0</v>
      </c>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customHeight="1">
      <c r="A34" s="31"/>
      <c r="B34" s="36"/>
      <c r="C34" s="31"/>
      <c r="D34" s="31"/>
      <c r="E34" s="31"/>
      <c r="F34" s="124" t="s">
        <v>35</v>
      </c>
      <c r="G34" s="31"/>
      <c r="H34" s="31"/>
      <c r="I34" s="124" t="s">
        <v>34</v>
      </c>
      <c r="J34" s="124" t="s">
        <v>36</v>
      </c>
      <c r="K34" s="31"/>
      <c r="L34" s="48"/>
      <c r="S34" s="31"/>
      <c r="T34" s="31"/>
      <c r="U34" s="31"/>
      <c r="V34" s="31"/>
      <c r="W34" s="31"/>
      <c r="X34" s="31"/>
      <c r="Y34" s="31"/>
      <c r="Z34" s="31"/>
      <c r="AA34" s="31"/>
      <c r="AB34" s="31"/>
      <c r="AC34" s="31"/>
      <c r="AD34" s="31"/>
      <c r="AE34" s="31"/>
    </row>
    <row r="35" spans="1:31" s="2" customFormat="1" ht="14.45" customHeight="1">
      <c r="A35" s="31"/>
      <c r="B35" s="36"/>
      <c r="C35" s="31"/>
      <c r="D35" s="125" t="s">
        <v>37</v>
      </c>
      <c r="E35" s="116" t="s">
        <v>38</v>
      </c>
      <c r="F35" s="126">
        <f>ROUND((SUM(BE121:BE208)),  2)</f>
        <v>0</v>
      </c>
      <c r="G35" s="31"/>
      <c r="H35" s="31"/>
      <c r="I35" s="127">
        <v>0.21</v>
      </c>
      <c r="J35" s="126">
        <f>ROUND(((SUM(BE121:BE208))*I35),  2)</f>
        <v>0</v>
      </c>
      <c r="K35" s="31"/>
      <c r="L35" s="48"/>
      <c r="S35" s="31"/>
      <c r="T35" s="31"/>
      <c r="U35" s="31"/>
      <c r="V35" s="31"/>
      <c r="W35" s="31"/>
      <c r="X35" s="31"/>
      <c r="Y35" s="31"/>
      <c r="Z35" s="31"/>
      <c r="AA35" s="31"/>
      <c r="AB35" s="31"/>
      <c r="AC35" s="31"/>
      <c r="AD35" s="31"/>
      <c r="AE35" s="31"/>
    </row>
    <row r="36" spans="1:31" s="2" customFormat="1" ht="14.45" customHeight="1">
      <c r="A36" s="31"/>
      <c r="B36" s="36"/>
      <c r="C36" s="31"/>
      <c r="D36" s="31"/>
      <c r="E36" s="116" t="s">
        <v>39</v>
      </c>
      <c r="F36" s="126">
        <f>ROUND((SUM(BF121:BF208)),  2)</f>
        <v>0</v>
      </c>
      <c r="G36" s="31"/>
      <c r="H36" s="31"/>
      <c r="I36" s="127">
        <v>0.15</v>
      </c>
      <c r="J36" s="126">
        <f>ROUND(((SUM(BF121:BF208))*I36),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40</v>
      </c>
      <c r="F37" s="126">
        <f>ROUND((SUM(BG121:BG208)),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41</v>
      </c>
      <c r="F38" s="126">
        <f>ROUND((SUM(BH121:BH208)),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42</v>
      </c>
      <c r="F39" s="126">
        <f>ROUND((SUM(BI121:BI208)),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customHeight="1">
      <c r="A41" s="31"/>
      <c r="B41" s="36"/>
      <c r="C41" s="128"/>
      <c r="D41" s="129" t="s">
        <v>43</v>
      </c>
      <c r="E41" s="130"/>
      <c r="F41" s="130"/>
      <c r="G41" s="131" t="s">
        <v>44</v>
      </c>
      <c r="H41" s="132" t="s">
        <v>45</v>
      </c>
      <c r="I41" s="130"/>
      <c r="J41" s="133">
        <f>SUM(J32:J39)</f>
        <v>0</v>
      </c>
      <c r="K41" s="134"/>
      <c r="L41" s="48"/>
      <c r="S41" s="31"/>
      <c r="T41" s="31"/>
      <c r="U41" s="31"/>
      <c r="V41" s="31"/>
      <c r="W41" s="31"/>
      <c r="X41" s="31"/>
      <c r="Y41" s="31"/>
      <c r="Z41" s="31"/>
      <c r="AA41" s="31"/>
      <c r="AB41" s="31"/>
      <c r="AC41" s="31"/>
      <c r="AD41" s="31"/>
      <c r="AE41" s="31"/>
    </row>
    <row r="42" spans="1:31" s="2" customFormat="1" ht="14.4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2" customFormat="1" ht="16.5" customHeight="1">
      <c r="A87" s="31"/>
      <c r="B87" s="32"/>
      <c r="C87" s="33"/>
      <c r="D87" s="33"/>
      <c r="E87" s="275" t="s">
        <v>127</v>
      </c>
      <c r="F87" s="277"/>
      <c r="G87" s="277"/>
      <c r="H87" s="277"/>
      <c r="I87" s="33"/>
      <c r="J87" s="33"/>
      <c r="K87" s="33"/>
      <c r="L87" s="48"/>
      <c r="S87" s="31"/>
      <c r="T87" s="31"/>
      <c r="U87" s="31"/>
      <c r="V87" s="31"/>
      <c r="W87" s="31"/>
      <c r="X87" s="31"/>
      <c r="Y87" s="31"/>
      <c r="Z87" s="31"/>
      <c r="AA87" s="31"/>
      <c r="AB87" s="31"/>
      <c r="AC87" s="31"/>
      <c r="AD87" s="31"/>
      <c r="AE87" s="31"/>
    </row>
    <row r="88" spans="1:31" s="2" customFormat="1" ht="12" customHeight="1">
      <c r="A88" s="31"/>
      <c r="B88" s="32"/>
      <c r="C88" s="26" t="s">
        <v>128</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customHeight="1">
      <c r="A89" s="31"/>
      <c r="B89" s="32"/>
      <c r="C89" s="33"/>
      <c r="D89" s="33"/>
      <c r="E89" s="227" t="str">
        <f>E11</f>
        <v>PS01.1 - Kabelizace</v>
      </c>
      <c r="F89" s="277"/>
      <c r="G89" s="277"/>
      <c r="H89" s="277"/>
      <c r="I89" s="33"/>
      <c r="J89" s="33"/>
      <c r="K89" s="33"/>
      <c r="L89" s="48"/>
      <c r="S89" s="31"/>
      <c r="T89" s="31"/>
      <c r="U89" s="31"/>
      <c r="V89" s="31"/>
      <c r="W89" s="31"/>
      <c r="X89" s="31"/>
      <c r="Y89" s="31"/>
      <c r="Z89" s="31"/>
      <c r="AA89" s="31"/>
      <c r="AB89" s="31"/>
      <c r="AC89" s="31"/>
      <c r="AD89" s="31"/>
      <c r="AE89" s="31"/>
    </row>
    <row r="90" spans="1:31"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customHeight="1">
      <c r="A91" s="31"/>
      <c r="B91" s="32"/>
      <c r="C91" s="26" t="s">
        <v>20</v>
      </c>
      <c r="D91" s="33"/>
      <c r="E91" s="33"/>
      <c r="F91" s="24" t="str">
        <f>F14</f>
        <v xml:space="preserve"> </v>
      </c>
      <c r="G91" s="33"/>
      <c r="H91" s="33"/>
      <c r="I91" s="26" t="s">
        <v>22</v>
      </c>
      <c r="J91" s="63" t="str">
        <f>IF(J14="","",J14)</f>
        <v>8. 10. 2020</v>
      </c>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customHeight="1">
      <c r="A93" s="31"/>
      <c r="B93" s="32"/>
      <c r="C93" s="26" t="s">
        <v>24</v>
      </c>
      <c r="D93" s="33"/>
      <c r="E93" s="33"/>
      <c r="F93" s="24" t="str">
        <f>E17</f>
        <v xml:space="preserve"> </v>
      </c>
      <c r="G93" s="33"/>
      <c r="H93" s="33"/>
      <c r="I93" s="26" t="s">
        <v>29</v>
      </c>
      <c r="J93" s="29" t="str">
        <f>E23</f>
        <v xml:space="preserve"> </v>
      </c>
      <c r="K93" s="33"/>
      <c r="L93" s="48"/>
      <c r="S93" s="31"/>
      <c r="T93" s="31"/>
      <c r="U93" s="31"/>
      <c r="V93" s="31"/>
      <c r="W93" s="31"/>
      <c r="X93" s="31"/>
      <c r="Y93" s="31"/>
      <c r="Z93" s="31"/>
      <c r="AA93" s="31"/>
      <c r="AB93" s="31"/>
      <c r="AC93" s="31"/>
      <c r="AD93" s="31"/>
      <c r="AE93" s="31"/>
    </row>
    <row r="94" spans="1:31" s="2" customFormat="1" ht="15.2" customHeight="1">
      <c r="A94" s="31"/>
      <c r="B94" s="32"/>
      <c r="C94" s="26" t="s">
        <v>27</v>
      </c>
      <c r="D94" s="33"/>
      <c r="E94" s="33"/>
      <c r="F94" s="24" t="str">
        <f>IF(E20="","",E20)</f>
        <v>Vyplň údaj</v>
      </c>
      <c r="G94" s="33"/>
      <c r="H94" s="33"/>
      <c r="I94" s="26" t="s">
        <v>31</v>
      </c>
      <c r="J94" s="29" t="str">
        <f>E26</f>
        <v xml:space="preserve"> </v>
      </c>
      <c r="K94" s="33"/>
      <c r="L94" s="48"/>
      <c r="S94" s="31"/>
      <c r="T94" s="31"/>
      <c r="U94" s="31"/>
      <c r="V94" s="31"/>
      <c r="W94" s="31"/>
      <c r="X94" s="31"/>
      <c r="Y94" s="31"/>
      <c r="Z94" s="31"/>
      <c r="AA94" s="31"/>
      <c r="AB94" s="31"/>
      <c r="AC94" s="31"/>
      <c r="AD94" s="31"/>
      <c r="AE94" s="31"/>
    </row>
    <row r="95" spans="1:31"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customHeight="1">
      <c r="A96" s="31"/>
      <c r="B96" s="32"/>
      <c r="C96" s="146" t="s">
        <v>131</v>
      </c>
      <c r="D96" s="147"/>
      <c r="E96" s="147"/>
      <c r="F96" s="147"/>
      <c r="G96" s="147"/>
      <c r="H96" s="147"/>
      <c r="I96" s="147"/>
      <c r="J96" s="148" t="s">
        <v>132</v>
      </c>
      <c r="K96" s="147"/>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customHeight="1">
      <c r="A98" s="31"/>
      <c r="B98" s="32"/>
      <c r="C98" s="149" t="s">
        <v>133</v>
      </c>
      <c r="D98" s="33"/>
      <c r="E98" s="33"/>
      <c r="F98" s="33"/>
      <c r="G98" s="33"/>
      <c r="H98" s="33"/>
      <c r="I98" s="33"/>
      <c r="J98" s="81">
        <f>J121</f>
        <v>0</v>
      </c>
      <c r="K98" s="33"/>
      <c r="L98" s="48"/>
      <c r="S98" s="31"/>
      <c r="T98" s="31"/>
      <c r="U98" s="31"/>
      <c r="V98" s="31"/>
      <c r="W98" s="31"/>
      <c r="X98" s="31"/>
      <c r="Y98" s="31"/>
      <c r="Z98" s="31"/>
      <c r="AA98" s="31"/>
      <c r="AB98" s="31"/>
      <c r="AC98" s="31"/>
      <c r="AD98" s="31"/>
      <c r="AE98" s="31"/>
      <c r="AU98" s="14" t="s">
        <v>134</v>
      </c>
    </row>
    <row r="99" spans="1:47" s="9" customFormat="1" ht="24.95" customHeight="1">
      <c r="B99" s="150"/>
      <c r="C99" s="151"/>
      <c r="D99" s="152" t="s">
        <v>135</v>
      </c>
      <c r="E99" s="153"/>
      <c r="F99" s="153"/>
      <c r="G99" s="153"/>
      <c r="H99" s="153"/>
      <c r="I99" s="153"/>
      <c r="J99" s="154">
        <f>J122</f>
        <v>0</v>
      </c>
      <c r="K99" s="151"/>
      <c r="L99" s="155"/>
    </row>
    <row r="100" spans="1:47"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47" s="2" customFormat="1" ht="6.95"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47" s="2" customFormat="1" ht="6.95"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47" s="2" customFormat="1" ht="24.95" customHeight="1">
      <c r="A106" s="31"/>
      <c r="B106" s="32"/>
      <c r="C106" s="20" t="s">
        <v>136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47" s="2" customFormat="1" ht="6.95"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47"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47" s="2" customFormat="1" ht="16.5" customHeight="1">
      <c r="A109" s="31"/>
      <c r="B109" s="32"/>
      <c r="C109" s="33"/>
      <c r="D109" s="33"/>
      <c r="E109" s="275" t="str">
        <f>E7</f>
        <v>Oprava zabezpečovacího zařízení v žst. Bechyně</v>
      </c>
      <c r="F109" s="276"/>
      <c r="G109" s="276"/>
      <c r="H109" s="276"/>
      <c r="I109" s="33"/>
      <c r="J109" s="33"/>
      <c r="K109" s="33"/>
      <c r="L109" s="48"/>
      <c r="S109" s="31"/>
      <c r="T109" s="31"/>
      <c r="U109" s="31"/>
      <c r="V109" s="31"/>
      <c r="W109" s="31"/>
      <c r="X109" s="31"/>
      <c r="Y109" s="31"/>
      <c r="Z109" s="31"/>
      <c r="AA109" s="31"/>
      <c r="AB109" s="31"/>
      <c r="AC109" s="31"/>
      <c r="AD109" s="31"/>
      <c r="AE109" s="31"/>
    </row>
    <row r="110" spans="1:47" s="1" customFormat="1" ht="12" customHeight="1">
      <c r="B110" s="18"/>
      <c r="C110" s="26" t="s">
        <v>126</v>
      </c>
      <c r="D110" s="19"/>
      <c r="E110" s="19"/>
      <c r="F110" s="19"/>
      <c r="G110" s="19"/>
      <c r="H110" s="19"/>
      <c r="I110" s="19"/>
      <c r="J110" s="19"/>
      <c r="K110" s="19"/>
      <c r="L110" s="17"/>
    </row>
    <row r="111" spans="1:47" s="2" customFormat="1" ht="16.5" customHeight="1">
      <c r="A111" s="31"/>
      <c r="B111" s="32"/>
      <c r="C111" s="33"/>
      <c r="D111" s="33"/>
      <c r="E111" s="275" t="s">
        <v>127</v>
      </c>
      <c r="F111" s="277"/>
      <c r="G111" s="277"/>
      <c r="H111" s="277"/>
      <c r="I111" s="33"/>
      <c r="J111" s="33"/>
      <c r="K111" s="33"/>
      <c r="L111" s="48"/>
      <c r="S111" s="31"/>
      <c r="T111" s="31"/>
      <c r="U111" s="31"/>
      <c r="V111" s="31"/>
      <c r="W111" s="31"/>
      <c r="X111" s="31"/>
      <c r="Y111" s="31"/>
      <c r="Z111" s="31"/>
      <c r="AA111" s="31"/>
      <c r="AB111" s="31"/>
      <c r="AC111" s="31"/>
      <c r="AD111" s="31"/>
      <c r="AE111" s="31"/>
    </row>
    <row r="112" spans="1:47" s="2" customFormat="1" ht="12" customHeight="1">
      <c r="A112" s="31"/>
      <c r="B112" s="32"/>
      <c r="C112" s="26" t="s">
        <v>128</v>
      </c>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6.5" customHeight="1">
      <c r="A113" s="31"/>
      <c r="B113" s="32"/>
      <c r="C113" s="33"/>
      <c r="D113" s="33"/>
      <c r="E113" s="227" t="str">
        <f>E11</f>
        <v>PS01.1 - Kabelizace</v>
      </c>
      <c r="F113" s="277"/>
      <c r="G113" s="277"/>
      <c r="H113" s="277"/>
      <c r="I113" s="33"/>
      <c r="J113" s="33"/>
      <c r="K113" s="33"/>
      <c r="L113" s="48"/>
      <c r="S113" s="31"/>
      <c r="T113" s="31"/>
      <c r="U113" s="31"/>
      <c r="V113" s="31"/>
      <c r="W113" s="31"/>
      <c r="X113" s="31"/>
      <c r="Y113" s="31"/>
      <c r="Z113" s="31"/>
      <c r="AA113" s="31"/>
      <c r="AB113" s="31"/>
      <c r="AC113" s="31"/>
      <c r="AD113" s="31"/>
      <c r="AE113" s="31"/>
    </row>
    <row r="114" spans="1:65" s="2" customFormat="1" ht="6.9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2" customHeight="1">
      <c r="A115" s="31"/>
      <c r="B115" s="32"/>
      <c r="C115" s="26" t="s">
        <v>20</v>
      </c>
      <c r="D115" s="33"/>
      <c r="E115" s="33"/>
      <c r="F115" s="24" t="str">
        <f>F14</f>
        <v xml:space="preserve"> </v>
      </c>
      <c r="G115" s="33"/>
      <c r="H115" s="33"/>
      <c r="I115" s="26" t="s">
        <v>22</v>
      </c>
      <c r="J115" s="63" t="str">
        <f>IF(J14="","",J14)</f>
        <v>8. 10. 2020</v>
      </c>
      <c r="K115" s="33"/>
      <c r="L115" s="48"/>
      <c r="S115" s="31"/>
      <c r="T115" s="31"/>
      <c r="U115" s="31"/>
      <c r="V115" s="31"/>
      <c r="W115" s="31"/>
      <c r="X115" s="31"/>
      <c r="Y115" s="31"/>
      <c r="Z115" s="31"/>
      <c r="AA115" s="31"/>
      <c r="AB115" s="31"/>
      <c r="AC115" s="31"/>
      <c r="AD115" s="31"/>
      <c r="AE115" s="31"/>
    </row>
    <row r="116" spans="1:65" s="2" customFormat="1" ht="6.95" customHeight="1">
      <c r="A116" s="31"/>
      <c r="B116" s="32"/>
      <c r="C116" s="33"/>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2" customFormat="1" ht="15.2" customHeight="1">
      <c r="A117" s="31"/>
      <c r="B117" s="32"/>
      <c r="C117" s="26" t="s">
        <v>24</v>
      </c>
      <c r="D117" s="33"/>
      <c r="E117" s="33"/>
      <c r="F117" s="24" t="str">
        <f>E17</f>
        <v xml:space="preserve"> </v>
      </c>
      <c r="G117" s="33"/>
      <c r="H117" s="33"/>
      <c r="I117" s="26" t="s">
        <v>29</v>
      </c>
      <c r="J117" s="29" t="str">
        <f>E23</f>
        <v xml:space="preserve"> </v>
      </c>
      <c r="K117" s="33"/>
      <c r="L117" s="48"/>
      <c r="S117" s="31"/>
      <c r="T117" s="31"/>
      <c r="U117" s="31"/>
      <c r="V117" s="31"/>
      <c r="W117" s="31"/>
      <c r="X117" s="31"/>
      <c r="Y117" s="31"/>
      <c r="Z117" s="31"/>
      <c r="AA117" s="31"/>
      <c r="AB117" s="31"/>
      <c r="AC117" s="31"/>
      <c r="AD117" s="31"/>
      <c r="AE117" s="31"/>
    </row>
    <row r="118" spans="1:65" s="2" customFormat="1" ht="15.2" customHeight="1">
      <c r="A118" s="31"/>
      <c r="B118" s="32"/>
      <c r="C118" s="26" t="s">
        <v>27</v>
      </c>
      <c r="D118" s="33"/>
      <c r="E118" s="33"/>
      <c r="F118" s="24" t="str">
        <f>IF(E20="","",E20)</f>
        <v>Vyplň údaj</v>
      </c>
      <c r="G118" s="33"/>
      <c r="H118" s="33"/>
      <c r="I118" s="26" t="s">
        <v>31</v>
      </c>
      <c r="J118" s="29" t="str">
        <f>E26</f>
        <v xml:space="preserve"> </v>
      </c>
      <c r="K118" s="33"/>
      <c r="L118" s="48"/>
      <c r="S118" s="31"/>
      <c r="T118" s="31"/>
      <c r="U118" s="31"/>
      <c r="V118" s="31"/>
      <c r="W118" s="31"/>
      <c r="X118" s="31"/>
      <c r="Y118" s="31"/>
      <c r="Z118" s="31"/>
      <c r="AA118" s="31"/>
      <c r="AB118" s="31"/>
      <c r="AC118" s="31"/>
      <c r="AD118" s="31"/>
      <c r="AE118" s="31"/>
    </row>
    <row r="119" spans="1:65" s="2" customFormat="1" ht="10.35" customHeight="1">
      <c r="A119" s="31"/>
      <c r="B119" s="32"/>
      <c r="C119" s="33"/>
      <c r="D119" s="33"/>
      <c r="E119" s="33"/>
      <c r="F119" s="33"/>
      <c r="G119" s="33"/>
      <c r="H119" s="33"/>
      <c r="I119" s="33"/>
      <c r="J119" s="33"/>
      <c r="K119" s="33"/>
      <c r="L119" s="48"/>
      <c r="S119" s="31"/>
      <c r="T119" s="31"/>
      <c r="U119" s="31"/>
      <c r="V119" s="31"/>
      <c r="W119" s="31"/>
      <c r="X119" s="31"/>
      <c r="Y119" s="31"/>
      <c r="Z119" s="31"/>
      <c r="AA119" s="31"/>
      <c r="AB119" s="31"/>
      <c r="AC119" s="31"/>
      <c r="AD119" s="31"/>
      <c r="AE119" s="31"/>
    </row>
    <row r="120" spans="1:65" s="10" customFormat="1" ht="29.25" customHeight="1">
      <c r="A120" s="156"/>
      <c r="B120" s="157"/>
      <c r="C120" s="158" t="s">
        <v>137</v>
      </c>
      <c r="D120" s="159" t="s">
        <v>58</v>
      </c>
      <c r="E120" s="159" t="s">
        <v>54</v>
      </c>
      <c r="F120" s="159" t="s">
        <v>55</v>
      </c>
      <c r="G120" s="159" t="s">
        <v>138</v>
      </c>
      <c r="H120" s="159" t="s">
        <v>139</v>
      </c>
      <c r="I120" s="159" t="s">
        <v>140</v>
      </c>
      <c r="J120" s="159" t="s">
        <v>132</v>
      </c>
      <c r="K120" s="160" t="s">
        <v>141</v>
      </c>
      <c r="L120" s="161"/>
      <c r="M120" s="72" t="s">
        <v>1</v>
      </c>
      <c r="N120" s="73" t="s">
        <v>37</v>
      </c>
      <c r="O120" s="73" t="s">
        <v>142</v>
      </c>
      <c r="P120" s="73" t="s">
        <v>143</v>
      </c>
      <c r="Q120" s="73" t="s">
        <v>144</v>
      </c>
      <c r="R120" s="73" t="s">
        <v>145</v>
      </c>
      <c r="S120" s="73" t="s">
        <v>146</v>
      </c>
      <c r="T120" s="74" t="s">
        <v>147</v>
      </c>
      <c r="U120" s="156"/>
      <c r="V120" s="156"/>
      <c r="W120" s="156"/>
      <c r="X120" s="156"/>
      <c r="Y120" s="156"/>
      <c r="Z120" s="156"/>
      <c r="AA120" s="156"/>
      <c r="AB120" s="156"/>
      <c r="AC120" s="156"/>
      <c r="AD120" s="156"/>
      <c r="AE120" s="156"/>
    </row>
    <row r="121" spans="1:65" s="2" customFormat="1" ht="22.9" customHeight="1">
      <c r="A121" s="31"/>
      <c r="B121" s="32"/>
      <c r="C121" s="79" t="s">
        <v>148</v>
      </c>
      <c r="D121" s="33"/>
      <c r="E121" s="33"/>
      <c r="F121" s="33"/>
      <c r="G121" s="33"/>
      <c r="H121" s="33"/>
      <c r="I121" s="33"/>
      <c r="J121" s="162">
        <f>BK121</f>
        <v>0</v>
      </c>
      <c r="K121" s="33"/>
      <c r="L121" s="36"/>
      <c r="M121" s="75"/>
      <c r="N121" s="163"/>
      <c r="O121" s="76"/>
      <c r="P121" s="164">
        <f>P122</f>
        <v>0</v>
      </c>
      <c r="Q121" s="76"/>
      <c r="R121" s="164">
        <f>R122</f>
        <v>0</v>
      </c>
      <c r="S121" s="76"/>
      <c r="T121" s="165">
        <f>T122</f>
        <v>0</v>
      </c>
      <c r="U121" s="31"/>
      <c r="V121" s="31"/>
      <c r="W121" s="31"/>
      <c r="X121" s="31"/>
      <c r="Y121" s="31"/>
      <c r="Z121" s="31"/>
      <c r="AA121" s="31"/>
      <c r="AB121" s="31"/>
      <c r="AC121" s="31"/>
      <c r="AD121" s="31"/>
      <c r="AE121" s="31"/>
      <c r="AT121" s="14" t="s">
        <v>72</v>
      </c>
      <c r="AU121" s="14" t="s">
        <v>134</v>
      </c>
      <c r="BK121" s="166">
        <f>BK122</f>
        <v>0</v>
      </c>
    </row>
    <row r="122" spans="1:65" s="11" customFormat="1" ht="25.9" customHeight="1">
      <c r="B122" s="167"/>
      <c r="C122" s="168"/>
      <c r="D122" s="169" t="s">
        <v>72</v>
      </c>
      <c r="E122" s="170" t="s">
        <v>77</v>
      </c>
      <c r="F122" s="170" t="s">
        <v>85</v>
      </c>
      <c r="G122" s="168"/>
      <c r="H122" s="168"/>
      <c r="I122" s="171"/>
      <c r="J122" s="172">
        <f>BK122</f>
        <v>0</v>
      </c>
      <c r="K122" s="168"/>
      <c r="L122" s="173"/>
      <c r="M122" s="174"/>
      <c r="N122" s="175"/>
      <c r="O122" s="175"/>
      <c r="P122" s="176">
        <f>SUM(P123:P208)</f>
        <v>0</v>
      </c>
      <c r="Q122" s="175"/>
      <c r="R122" s="176">
        <f>SUM(R123:R208)</f>
        <v>0</v>
      </c>
      <c r="S122" s="175"/>
      <c r="T122" s="177">
        <f>SUM(T123:T208)</f>
        <v>0</v>
      </c>
      <c r="AR122" s="178" t="s">
        <v>80</v>
      </c>
      <c r="AT122" s="179" t="s">
        <v>72</v>
      </c>
      <c r="AU122" s="179" t="s">
        <v>73</v>
      </c>
      <c r="AY122" s="178" t="s">
        <v>149</v>
      </c>
      <c r="BK122" s="180">
        <f>SUM(BK123:BK208)</f>
        <v>0</v>
      </c>
    </row>
    <row r="123" spans="1:65" s="2" customFormat="1" ht="37.9" customHeight="1">
      <c r="A123" s="31"/>
      <c r="B123" s="32"/>
      <c r="C123" s="181" t="s">
        <v>80</v>
      </c>
      <c r="D123" s="181" t="s">
        <v>150</v>
      </c>
      <c r="E123" s="182" t="s">
        <v>151</v>
      </c>
      <c r="F123" s="183" t="s">
        <v>152</v>
      </c>
      <c r="G123" s="184" t="s">
        <v>153</v>
      </c>
      <c r="H123" s="185">
        <v>1900</v>
      </c>
      <c r="I123" s="186"/>
      <c r="J123" s="187">
        <f>ROUND(I123*H123,2)</f>
        <v>0</v>
      </c>
      <c r="K123" s="183" t="s">
        <v>154</v>
      </c>
      <c r="L123" s="188"/>
      <c r="M123" s="189" t="s">
        <v>1</v>
      </c>
      <c r="N123" s="190" t="s">
        <v>38</v>
      </c>
      <c r="O123" s="68"/>
      <c r="P123" s="191">
        <f>O123*H123</f>
        <v>0</v>
      </c>
      <c r="Q123" s="191">
        <v>0</v>
      </c>
      <c r="R123" s="191">
        <f>Q123*H123</f>
        <v>0</v>
      </c>
      <c r="S123" s="191">
        <v>0</v>
      </c>
      <c r="T123" s="192">
        <f>S123*H123</f>
        <v>0</v>
      </c>
      <c r="U123" s="31"/>
      <c r="V123" s="31"/>
      <c r="W123" s="31"/>
      <c r="X123" s="31"/>
      <c r="Y123" s="31"/>
      <c r="Z123" s="31"/>
      <c r="AA123" s="31"/>
      <c r="AB123" s="31"/>
      <c r="AC123" s="31"/>
      <c r="AD123" s="31"/>
      <c r="AE123" s="31"/>
      <c r="AR123" s="193" t="s">
        <v>155</v>
      </c>
      <c r="AT123" s="193" t="s">
        <v>150</v>
      </c>
      <c r="AU123" s="193" t="s">
        <v>80</v>
      </c>
      <c r="AY123" s="14" t="s">
        <v>149</v>
      </c>
      <c r="BE123" s="194">
        <f>IF(N123="základní",J123,0)</f>
        <v>0</v>
      </c>
      <c r="BF123" s="194">
        <f>IF(N123="snížená",J123,0)</f>
        <v>0</v>
      </c>
      <c r="BG123" s="194">
        <f>IF(N123="zákl. přenesená",J123,0)</f>
        <v>0</v>
      </c>
      <c r="BH123" s="194">
        <f>IF(N123="sníž. přenesená",J123,0)</f>
        <v>0</v>
      </c>
      <c r="BI123" s="194">
        <f>IF(N123="nulová",J123,0)</f>
        <v>0</v>
      </c>
      <c r="BJ123" s="14" t="s">
        <v>80</v>
      </c>
      <c r="BK123" s="194">
        <f>ROUND(I123*H123,2)</f>
        <v>0</v>
      </c>
      <c r="BL123" s="14" t="s">
        <v>155</v>
      </c>
      <c r="BM123" s="193" t="s">
        <v>156</v>
      </c>
    </row>
    <row r="124" spans="1:65" s="2" customFormat="1" ht="19.5">
      <c r="A124" s="31"/>
      <c r="B124" s="32"/>
      <c r="C124" s="33"/>
      <c r="D124" s="195" t="s">
        <v>157</v>
      </c>
      <c r="E124" s="33"/>
      <c r="F124" s="196" t="s">
        <v>152</v>
      </c>
      <c r="G124" s="33"/>
      <c r="H124" s="33"/>
      <c r="I124" s="197"/>
      <c r="J124" s="33"/>
      <c r="K124" s="33"/>
      <c r="L124" s="36"/>
      <c r="M124" s="198"/>
      <c r="N124" s="199"/>
      <c r="O124" s="68"/>
      <c r="P124" s="68"/>
      <c r="Q124" s="68"/>
      <c r="R124" s="68"/>
      <c r="S124" s="68"/>
      <c r="T124" s="69"/>
      <c r="U124" s="31"/>
      <c r="V124" s="31"/>
      <c r="W124" s="31"/>
      <c r="X124" s="31"/>
      <c r="Y124" s="31"/>
      <c r="Z124" s="31"/>
      <c r="AA124" s="31"/>
      <c r="AB124" s="31"/>
      <c r="AC124" s="31"/>
      <c r="AD124" s="31"/>
      <c r="AE124" s="31"/>
      <c r="AT124" s="14" t="s">
        <v>157</v>
      </c>
      <c r="AU124" s="14" t="s">
        <v>80</v>
      </c>
    </row>
    <row r="125" spans="1:65" s="2" customFormat="1" ht="37.9" customHeight="1">
      <c r="A125" s="31"/>
      <c r="B125" s="32"/>
      <c r="C125" s="181" t="s">
        <v>82</v>
      </c>
      <c r="D125" s="181" t="s">
        <v>150</v>
      </c>
      <c r="E125" s="182" t="s">
        <v>158</v>
      </c>
      <c r="F125" s="183" t="s">
        <v>159</v>
      </c>
      <c r="G125" s="184" t="s">
        <v>153</v>
      </c>
      <c r="H125" s="185">
        <v>1000</v>
      </c>
      <c r="I125" s="186"/>
      <c r="J125" s="187">
        <f>ROUND(I125*H125,2)</f>
        <v>0</v>
      </c>
      <c r="K125" s="183" t="s">
        <v>154</v>
      </c>
      <c r="L125" s="188"/>
      <c r="M125" s="189" t="s">
        <v>1</v>
      </c>
      <c r="N125" s="190" t="s">
        <v>38</v>
      </c>
      <c r="O125" s="68"/>
      <c r="P125" s="191">
        <f>O125*H125</f>
        <v>0</v>
      </c>
      <c r="Q125" s="191">
        <v>0</v>
      </c>
      <c r="R125" s="191">
        <f>Q125*H125</f>
        <v>0</v>
      </c>
      <c r="S125" s="191">
        <v>0</v>
      </c>
      <c r="T125" s="192">
        <f>S125*H125</f>
        <v>0</v>
      </c>
      <c r="U125" s="31"/>
      <c r="V125" s="31"/>
      <c r="W125" s="31"/>
      <c r="X125" s="31"/>
      <c r="Y125" s="31"/>
      <c r="Z125" s="31"/>
      <c r="AA125" s="31"/>
      <c r="AB125" s="31"/>
      <c r="AC125" s="31"/>
      <c r="AD125" s="31"/>
      <c r="AE125" s="31"/>
      <c r="AR125" s="193" t="s">
        <v>155</v>
      </c>
      <c r="AT125" s="193" t="s">
        <v>150</v>
      </c>
      <c r="AU125" s="193" t="s">
        <v>80</v>
      </c>
      <c r="AY125" s="14" t="s">
        <v>149</v>
      </c>
      <c r="BE125" s="194">
        <f>IF(N125="základní",J125,0)</f>
        <v>0</v>
      </c>
      <c r="BF125" s="194">
        <f>IF(N125="snížená",J125,0)</f>
        <v>0</v>
      </c>
      <c r="BG125" s="194">
        <f>IF(N125="zákl. přenesená",J125,0)</f>
        <v>0</v>
      </c>
      <c r="BH125" s="194">
        <f>IF(N125="sníž. přenesená",J125,0)</f>
        <v>0</v>
      </c>
      <c r="BI125" s="194">
        <f>IF(N125="nulová",J125,0)</f>
        <v>0</v>
      </c>
      <c r="BJ125" s="14" t="s">
        <v>80</v>
      </c>
      <c r="BK125" s="194">
        <f>ROUND(I125*H125,2)</f>
        <v>0</v>
      </c>
      <c r="BL125" s="14" t="s">
        <v>155</v>
      </c>
      <c r="BM125" s="193" t="s">
        <v>160</v>
      </c>
    </row>
    <row r="126" spans="1:65" s="2" customFormat="1" ht="19.5">
      <c r="A126" s="31"/>
      <c r="B126" s="32"/>
      <c r="C126" s="33"/>
      <c r="D126" s="195" t="s">
        <v>157</v>
      </c>
      <c r="E126" s="33"/>
      <c r="F126" s="196" t="s">
        <v>159</v>
      </c>
      <c r="G126" s="33"/>
      <c r="H126" s="33"/>
      <c r="I126" s="197"/>
      <c r="J126" s="33"/>
      <c r="K126" s="33"/>
      <c r="L126" s="36"/>
      <c r="M126" s="198"/>
      <c r="N126" s="199"/>
      <c r="O126" s="68"/>
      <c r="P126" s="68"/>
      <c r="Q126" s="68"/>
      <c r="R126" s="68"/>
      <c r="S126" s="68"/>
      <c r="T126" s="69"/>
      <c r="U126" s="31"/>
      <c r="V126" s="31"/>
      <c r="W126" s="31"/>
      <c r="X126" s="31"/>
      <c r="Y126" s="31"/>
      <c r="Z126" s="31"/>
      <c r="AA126" s="31"/>
      <c r="AB126" s="31"/>
      <c r="AC126" s="31"/>
      <c r="AD126" s="31"/>
      <c r="AE126" s="31"/>
      <c r="AT126" s="14" t="s">
        <v>157</v>
      </c>
      <c r="AU126" s="14" t="s">
        <v>80</v>
      </c>
    </row>
    <row r="127" spans="1:65" s="2" customFormat="1" ht="37.9" customHeight="1">
      <c r="A127" s="31"/>
      <c r="B127" s="32"/>
      <c r="C127" s="181" t="s">
        <v>95</v>
      </c>
      <c r="D127" s="181" t="s">
        <v>150</v>
      </c>
      <c r="E127" s="182" t="s">
        <v>161</v>
      </c>
      <c r="F127" s="183" t="s">
        <v>162</v>
      </c>
      <c r="G127" s="184" t="s">
        <v>153</v>
      </c>
      <c r="H127" s="185">
        <v>850</v>
      </c>
      <c r="I127" s="186"/>
      <c r="J127" s="187">
        <f>ROUND(I127*H127,2)</f>
        <v>0</v>
      </c>
      <c r="K127" s="183" t="s">
        <v>154</v>
      </c>
      <c r="L127" s="188"/>
      <c r="M127" s="189" t="s">
        <v>1</v>
      </c>
      <c r="N127" s="190" t="s">
        <v>38</v>
      </c>
      <c r="O127" s="68"/>
      <c r="P127" s="191">
        <f>O127*H127</f>
        <v>0</v>
      </c>
      <c r="Q127" s="191">
        <v>0</v>
      </c>
      <c r="R127" s="191">
        <f>Q127*H127</f>
        <v>0</v>
      </c>
      <c r="S127" s="191">
        <v>0</v>
      </c>
      <c r="T127" s="192">
        <f>S127*H127</f>
        <v>0</v>
      </c>
      <c r="U127" s="31"/>
      <c r="V127" s="31"/>
      <c r="W127" s="31"/>
      <c r="X127" s="31"/>
      <c r="Y127" s="31"/>
      <c r="Z127" s="31"/>
      <c r="AA127" s="31"/>
      <c r="AB127" s="31"/>
      <c r="AC127" s="31"/>
      <c r="AD127" s="31"/>
      <c r="AE127" s="31"/>
      <c r="AR127" s="193" t="s">
        <v>155</v>
      </c>
      <c r="AT127" s="193" t="s">
        <v>150</v>
      </c>
      <c r="AU127" s="193" t="s">
        <v>80</v>
      </c>
      <c r="AY127" s="14" t="s">
        <v>149</v>
      </c>
      <c r="BE127" s="194">
        <f>IF(N127="základní",J127,0)</f>
        <v>0</v>
      </c>
      <c r="BF127" s="194">
        <f>IF(N127="snížená",J127,0)</f>
        <v>0</v>
      </c>
      <c r="BG127" s="194">
        <f>IF(N127="zákl. přenesená",J127,0)</f>
        <v>0</v>
      </c>
      <c r="BH127" s="194">
        <f>IF(N127="sníž. přenesená",J127,0)</f>
        <v>0</v>
      </c>
      <c r="BI127" s="194">
        <f>IF(N127="nulová",J127,0)</f>
        <v>0</v>
      </c>
      <c r="BJ127" s="14" t="s">
        <v>80</v>
      </c>
      <c r="BK127" s="194">
        <f>ROUND(I127*H127,2)</f>
        <v>0</v>
      </c>
      <c r="BL127" s="14" t="s">
        <v>155</v>
      </c>
      <c r="BM127" s="193" t="s">
        <v>163</v>
      </c>
    </row>
    <row r="128" spans="1:65" s="2" customFormat="1" ht="19.5">
      <c r="A128" s="31"/>
      <c r="B128" s="32"/>
      <c r="C128" s="33"/>
      <c r="D128" s="195" t="s">
        <v>157</v>
      </c>
      <c r="E128" s="33"/>
      <c r="F128" s="196" t="s">
        <v>162</v>
      </c>
      <c r="G128" s="33"/>
      <c r="H128" s="33"/>
      <c r="I128" s="197"/>
      <c r="J128" s="33"/>
      <c r="K128" s="33"/>
      <c r="L128" s="36"/>
      <c r="M128" s="198"/>
      <c r="N128" s="199"/>
      <c r="O128" s="68"/>
      <c r="P128" s="68"/>
      <c r="Q128" s="68"/>
      <c r="R128" s="68"/>
      <c r="S128" s="68"/>
      <c r="T128" s="69"/>
      <c r="U128" s="31"/>
      <c r="V128" s="31"/>
      <c r="W128" s="31"/>
      <c r="X128" s="31"/>
      <c r="Y128" s="31"/>
      <c r="Z128" s="31"/>
      <c r="AA128" s="31"/>
      <c r="AB128" s="31"/>
      <c r="AC128" s="31"/>
      <c r="AD128" s="31"/>
      <c r="AE128" s="31"/>
      <c r="AT128" s="14" t="s">
        <v>157</v>
      </c>
      <c r="AU128" s="14" t="s">
        <v>80</v>
      </c>
    </row>
    <row r="129" spans="1:65" s="2" customFormat="1" ht="37.9" customHeight="1">
      <c r="A129" s="31"/>
      <c r="B129" s="32"/>
      <c r="C129" s="181" t="s">
        <v>164</v>
      </c>
      <c r="D129" s="181" t="s">
        <v>150</v>
      </c>
      <c r="E129" s="182" t="s">
        <v>165</v>
      </c>
      <c r="F129" s="183" t="s">
        <v>166</v>
      </c>
      <c r="G129" s="184" t="s">
        <v>153</v>
      </c>
      <c r="H129" s="185">
        <v>200</v>
      </c>
      <c r="I129" s="186"/>
      <c r="J129" s="187">
        <f>ROUND(I129*H129,2)</f>
        <v>0</v>
      </c>
      <c r="K129" s="183" t="s">
        <v>154</v>
      </c>
      <c r="L129" s="188"/>
      <c r="M129" s="189" t="s">
        <v>1</v>
      </c>
      <c r="N129" s="190" t="s">
        <v>38</v>
      </c>
      <c r="O129" s="68"/>
      <c r="P129" s="191">
        <f>O129*H129</f>
        <v>0</v>
      </c>
      <c r="Q129" s="191">
        <v>0</v>
      </c>
      <c r="R129" s="191">
        <f>Q129*H129</f>
        <v>0</v>
      </c>
      <c r="S129" s="191">
        <v>0</v>
      </c>
      <c r="T129" s="192">
        <f>S129*H129</f>
        <v>0</v>
      </c>
      <c r="U129" s="31"/>
      <c r="V129" s="31"/>
      <c r="W129" s="31"/>
      <c r="X129" s="31"/>
      <c r="Y129" s="31"/>
      <c r="Z129" s="31"/>
      <c r="AA129" s="31"/>
      <c r="AB129" s="31"/>
      <c r="AC129" s="31"/>
      <c r="AD129" s="31"/>
      <c r="AE129" s="31"/>
      <c r="AR129" s="193" t="s">
        <v>155</v>
      </c>
      <c r="AT129" s="193" t="s">
        <v>150</v>
      </c>
      <c r="AU129" s="193" t="s">
        <v>80</v>
      </c>
      <c r="AY129" s="14" t="s">
        <v>149</v>
      </c>
      <c r="BE129" s="194">
        <f>IF(N129="základní",J129,0)</f>
        <v>0</v>
      </c>
      <c r="BF129" s="194">
        <f>IF(N129="snížená",J129,0)</f>
        <v>0</v>
      </c>
      <c r="BG129" s="194">
        <f>IF(N129="zákl. přenesená",J129,0)</f>
        <v>0</v>
      </c>
      <c r="BH129" s="194">
        <f>IF(N129="sníž. přenesená",J129,0)</f>
        <v>0</v>
      </c>
      <c r="BI129" s="194">
        <f>IF(N129="nulová",J129,0)</f>
        <v>0</v>
      </c>
      <c r="BJ129" s="14" t="s">
        <v>80</v>
      </c>
      <c r="BK129" s="194">
        <f>ROUND(I129*H129,2)</f>
        <v>0</v>
      </c>
      <c r="BL129" s="14" t="s">
        <v>155</v>
      </c>
      <c r="BM129" s="193" t="s">
        <v>167</v>
      </c>
    </row>
    <row r="130" spans="1:65" s="2" customFormat="1" ht="19.5">
      <c r="A130" s="31"/>
      <c r="B130" s="32"/>
      <c r="C130" s="33"/>
      <c r="D130" s="195" t="s">
        <v>157</v>
      </c>
      <c r="E130" s="33"/>
      <c r="F130" s="196" t="s">
        <v>166</v>
      </c>
      <c r="G130" s="33"/>
      <c r="H130" s="33"/>
      <c r="I130" s="197"/>
      <c r="J130" s="33"/>
      <c r="K130" s="33"/>
      <c r="L130" s="36"/>
      <c r="M130" s="198"/>
      <c r="N130" s="199"/>
      <c r="O130" s="68"/>
      <c r="P130" s="68"/>
      <c r="Q130" s="68"/>
      <c r="R130" s="68"/>
      <c r="S130" s="68"/>
      <c r="T130" s="69"/>
      <c r="U130" s="31"/>
      <c r="V130" s="31"/>
      <c r="W130" s="31"/>
      <c r="X130" s="31"/>
      <c r="Y130" s="31"/>
      <c r="Z130" s="31"/>
      <c r="AA130" s="31"/>
      <c r="AB130" s="31"/>
      <c r="AC130" s="31"/>
      <c r="AD130" s="31"/>
      <c r="AE130" s="31"/>
      <c r="AT130" s="14" t="s">
        <v>157</v>
      </c>
      <c r="AU130" s="14" t="s">
        <v>80</v>
      </c>
    </row>
    <row r="131" spans="1:65" s="2" customFormat="1" ht="37.9" customHeight="1">
      <c r="A131" s="31"/>
      <c r="B131" s="32"/>
      <c r="C131" s="181" t="s">
        <v>168</v>
      </c>
      <c r="D131" s="181" t="s">
        <v>150</v>
      </c>
      <c r="E131" s="182" t="s">
        <v>169</v>
      </c>
      <c r="F131" s="183" t="s">
        <v>170</v>
      </c>
      <c r="G131" s="184" t="s">
        <v>153</v>
      </c>
      <c r="H131" s="185">
        <v>400</v>
      </c>
      <c r="I131" s="186"/>
      <c r="J131" s="187">
        <f>ROUND(I131*H131,2)</f>
        <v>0</v>
      </c>
      <c r="K131" s="183" t="s">
        <v>154</v>
      </c>
      <c r="L131" s="188"/>
      <c r="M131" s="189" t="s">
        <v>1</v>
      </c>
      <c r="N131" s="190" t="s">
        <v>38</v>
      </c>
      <c r="O131" s="68"/>
      <c r="P131" s="191">
        <f>O131*H131</f>
        <v>0</v>
      </c>
      <c r="Q131" s="191">
        <v>0</v>
      </c>
      <c r="R131" s="191">
        <f>Q131*H131</f>
        <v>0</v>
      </c>
      <c r="S131" s="191">
        <v>0</v>
      </c>
      <c r="T131" s="192">
        <f>S131*H131</f>
        <v>0</v>
      </c>
      <c r="U131" s="31"/>
      <c r="V131" s="31"/>
      <c r="W131" s="31"/>
      <c r="X131" s="31"/>
      <c r="Y131" s="31"/>
      <c r="Z131" s="31"/>
      <c r="AA131" s="31"/>
      <c r="AB131" s="31"/>
      <c r="AC131" s="31"/>
      <c r="AD131" s="31"/>
      <c r="AE131" s="31"/>
      <c r="AR131" s="193" t="s">
        <v>155</v>
      </c>
      <c r="AT131" s="193" t="s">
        <v>150</v>
      </c>
      <c r="AU131" s="193" t="s">
        <v>80</v>
      </c>
      <c r="AY131" s="14" t="s">
        <v>149</v>
      </c>
      <c r="BE131" s="194">
        <f>IF(N131="základní",J131,0)</f>
        <v>0</v>
      </c>
      <c r="BF131" s="194">
        <f>IF(N131="snížená",J131,0)</f>
        <v>0</v>
      </c>
      <c r="BG131" s="194">
        <f>IF(N131="zákl. přenesená",J131,0)</f>
        <v>0</v>
      </c>
      <c r="BH131" s="194">
        <f>IF(N131="sníž. přenesená",J131,0)</f>
        <v>0</v>
      </c>
      <c r="BI131" s="194">
        <f>IF(N131="nulová",J131,0)</f>
        <v>0</v>
      </c>
      <c r="BJ131" s="14" t="s">
        <v>80</v>
      </c>
      <c r="BK131" s="194">
        <f>ROUND(I131*H131,2)</f>
        <v>0</v>
      </c>
      <c r="BL131" s="14" t="s">
        <v>155</v>
      </c>
      <c r="BM131" s="193" t="s">
        <v>171</v>
      </c>
    </row>
    <row r="132" spans="1:65" s="2" customFormat="1" ht="19.5">
      <c r="A132" s="31"/>
      <c r="B132" s="32"/>
      <c r="C132" s="33"/>
      <c r="D132" s="195" t="s">
        <v>157</v>
      </c>
      <c r="E132" s="33"/>
      <c r="F132" s="196" t="s">
        <v>170</v>
      </c>
      <c r="G132" s="33"/>
      <c r="H132" s="33"/>
      <c r="I132" s="197"/>
      <c r="J132" s="33"/>
      <c r="K132" s="33"/>
      <c r="L132" s="36"/>
      <c r="M132" s="198"/>
      <c r="N132" s="199"/>
      <c r="O132" s="68"/>
      <c r="P132" s="68"/>
      <c r="Q132" s="68"/>
      <c r="R132" s="68"/>
      <c r="S132" s="68"/>
      <c r="T132" s="69"/>
      <c r="U132" s="31"/>
      <c r="V132" s="31"/>
      <c r="W132" s="31"/>
      <c r="X132" s="31"/>
      <c r="Y132" s="31"/>
      <c r="Z132" s="31"/>
      <c r="AA132" s="31"/>
      <c r="AB132" s="31"/>
      <c r="AC132" s="31"/>
      <c r="AD132" s="31"/>
      <c r="AE132" s="31"/>
      <c r="AT132" s="14" t="s">
        <v>157</v>
      </c>
      <c r="AU132" s="14" t="s">
        <v>80</v>
      </c>
    </row>
    <row r="133" spans="1:65" s="2" customFormat="1" ht="37.9" customHeight="1">
      <c r="A133" s="31"/>
      <c r="B133" s="32"/>
      <c r="C133" s="181" t="s">
        <v>172</v>
      </c>
      <c r="D133" s="181" t="s">
        <v>150</v>
      </c>
      <c r="E133" s="182" t="s">
        <v>173</v>
      </c>
      <c r="F133" s="183" t="s">
        <v>174</v>
      </c>
      <c r="G133" s="184" t="s">
        <v>153</v>
      </c>
      <c r="H133" s="185">
        <v>700</v>
      </c>
      <c r="I133" s="186"/>
      <c r="J133" s="187">
        <f>ROUND(I133*H133,2)</f>
        <v>0</v>
      </c>
      <c r="K133" s="183" t="s">
        <v>154</v>
      </c>
      <c r="L133" s="188"/>
      <c r="M133" s="189" t="s">
        <v>1</v>
      </c>
      <c r="N133" s="190" t="s">
        <v>38</v>
      </c>
      <c r="O133" s="68"/>
      <c r="P133" s="191">
        <f>O133*H133</f>
        <v>0</v>
      </c>
      <c r="Q133" s="191">
        <v>0</v>
      </c>
      <c r="R133" s="191">
        <f>Q133*H133</f>
        <v>0</v>
      </c>
      <c r="S133" s="191">
        <v>0</v>
      </c>
      <c r="T133" s="192">
        <f>S133*H133</f>
        <v>0</v>
      </c>
      <c r="U133" s="31"/>
      <c r="V133" s="31"/>
      <c r="W133" s="31"/>
      <c r="X133" s="31"/>
      <c r="Y133" s="31"/>
      <c r="Z133" s="31"/>
      <c r="AA133" s="31"/>
      <c r="AB133" s="31"/>
      <c r="AC133" s="31"/>
      <c r="AD133" s="31"/>
      <c r="AE133" s="31"/>
      <c r="AR133" s="193" t="s">
        <v>155</v>
      </c>
      <c r="AT133" s="193" t="s">
        <v>150</v>
      </c>
      <c r="AU133" s="193" t="s">
        <v>80</v>
      </c>
      <c r="AY133" s="14" t="s">
        <v>149</v>
      </c>
      <c r="BE133" s="194">
        <f>IF(N133="základní",J133,0)</f>
        <v>0</v>
      </c>
      <c r="BF133" s="194">
        <f>IF(N133="snížená",J133,0)</f>
        <v>0</v>
      </c>
      <c r="BG133" s="194">
        <f>IF(N133="zákl. přenesená",J133,0)</f>
        <v>0</v>
      </c>
      <c r="BH133" s="194">
        <f>IF(N133="sníž. přenesená",J133,0)</f>
        <v>0</v>
      </c>
      <c r="BI133" s="194">
        <f>IF(N133="nulová",J133,0)</f>
        <v>0</v>
      </c>
      <c r="BJ133" s="14" t="s">
        <v>80</v>
      </c>
      <c r="BK133" s="194">
        <f>ROUND(I133*H133,2)</f>
        <v>0</v>
      </c>
      <c r="BL133" s="14" t="s">
        <v>155</v>
      </c>
      <c r="BM133" s="193" t="s">
        <v>175</v>
      </c>
    </row>
    <row r="134" spans="1:65" s="2" customFormat="1" ht="19.5">
      <c r="A134" s="31"/>
      <c r="B134" s="32"/>
      <c r="C134" s="33"/>
      <c r="D134" s="195" t="s">
        <v>157</v>
      </c>
      <c r="E134" s="33"/>
      <c r="F134" s="196" t="s">
        <v>174</v>
      </c>
      <c r="G134" s="33"/>
      <c r="H134" s="33"/>
      <c r="I134" s="197"/>
      <c r="J134" s="33"/>
      <c r="K134" s="33"/>
      <c r="L134" s="36"/>
      <c r="M134" s="198"/>
      <c r="N134" s="199"/>
      <c r="O134" s="68"/>
      <c r="P134" s="68"/>
      <c r="Q134" s="68"/>
      <c r="R134" s="68"/>
      <c r="S134" s="68"/>
      <c r="T134" s="69"/>
      <c r="U134" s="31"/>
      <c r="V134" s="31"/>
      <c r="W134" s="31"/>
      <c r="X134" s="31"/>
      <c r="Y134" s="31"/>
      <c r="Z134" s="31"/>
      <c r="AA134" s="31"/>
      <c r="AB134" s="31"/>
      <c r="AC134" s="31"/>
      <c r="AD134" s="31"/>
      <c r="AE134" s="31"/>
      <c r="AT134" s="14" t="s">
        <v>157</v>
      </c>
      <c r="AU134" s="14" t="s">
        <v>80</v>
      </c>
    </row>
    <row r="135" spans="1:65" s="2" customFormat="1" ht="37.9" customHeight="1">
      <c r="A135" s="31"/>
      <c r="B135" s="32"/>
      <c r="C135" s="181" t="s">
        <v>176</v>
      </c>
      <c r="D135" s="181" t="s">
        <v>150</v>
      </c>
      <c r="E135" s="182" t="s">
        <v>177</v>
      </c>
      <c r="F135" s="183" t="s">
        <v>178</v>
      </c>
      <c r="G135" s="184" t="s">
        <v>153</v>
      </c>
      <c r="H135" s="185">
        <v>2500</v>
      </c>
      <c r="I135" s="186"/>
      <c r="J135" s="187">
        <f>ROUND(I135*H135,2)</f>
        <v>0</v>
      </c>
      <c r="K135" s="183" t="s">
        <v>154</v>
      </c>
      <c r="L135" s="188"/>
      <c r="M135" s="189" t="s">
        <v>1</v>
      </c>
      <c r="N135" s="190" t="s">
        <v>38</v>
      </c>
      <c r="O135" s="68"/>
      <c r="P135" s="191">
        <f>O135*H135</f>
        <v>0</v>
      </c>
      <c r="Q135" s="191">
        <v>0</v>
      </c>
      <c r="R135" s="191">
        <f>Q135*H135</f>
        <v>0</v>
      </c>
      <c r="S135" s="191">
        <v>0</v>
      </c>
      <c r="T135" s="192">
        <f>S135*H135</f>
        <v>0</v>
      </c>
      <c r="U135" s="31"/>
      <c r="V135" s="31"/>
      <c r="W135" s="31"/>
      <c r="X135" s="31"/>
      <c r="Y135" s="31"/>
      <c r="Z135" s="31"/>
      <c r="AA135" s="31"/>
      <c r="AB135" s="31"/>
      <c r="AC135" s="31"/>
      <c r="AD135" s="31"/>
      <c r="AE135" s="31"/>
      <c r="AR135" s="193" t="s">
        <v>155</v>
      </c>
      <c r="AT135" s="193" t="s">
        <v>150</v>
      </c>
      <c r="AU135" s="193" t="s">
        <v>80</v>
      </c>
      <c r="AY135" s="14" t="s">
        <v>149</v>
      </c>
      <c r="BE135" s="194">
        <f>IF(N135="základní",J135,0)</f>
        <v>0</v>
      </c>
      <c r="BF135" s="194">
        <f>IF(N135="snížená",J135,0)</f>
        <v>0</v>
      </c>
      <c r="BG135" s="194">
        <f>IF(N135="zákl. přenesená",J135,0)</f>
        <v>0</v>
      </c>
      <c r="BH135" s="194">
        <f>IF(N135="sníž. přenesená",J135,0)</f>
        <v>0</v>
      </c>
      <c r="BI135" s="194">
        <f>IF(N135="nulová",J135,0)</f>
        <v>0</v>
      </c>
      <c r="BJ135" s="14" t="s">
        <v>80</v>
      </c>
      <c r="BK135" s="194">
        <f>ROUND(I135*H135,2)</f>
        <v>0</v>
      </c>
      <c r="BL135" s="14" t="s">
        <v>155</v>
      </c>
      <c r="BM135" s="193" t="s">
        <v>179</v>
      </c>
    </row>
    <row r="136" spans="1:65" s="2" customFormat="1" ht="19.5">
      <c r="A136" s="31"/>
      <c r="B136" s="32"/>
      <c r="C136" s="33"/>
      <c r="D136" s="195" t="s">
        <v>157</v>
      </c>
      <c r="E136" s="33"/>
      <c r="F136" s="196" t="s">
        <v>178</v>
      </c>
      <c r="G136" s="33"/>
      <c r="H136" s="33"/>
      <c r="I136" s="197"/>
      <c r="J136" s="33"/>
      <c r="K136" s="33"/>
      <c r="L136" s="36"/>
      <c r="M136" s="198"/>
      <c r="N136" s="199"/>
      <c r="O136" s="68"/>
      <c r="P136" s="68"/>
      <c r="Q136" s="68"/>
      <c r="R136" s="68"/>
      <c r="S136" s="68"/>
      <c r="T136" s="69"/>
      <c r="U136" s="31"/>
      <c r="V136" s="31"/>
      <c r="W136" s="31"/>
      <c r="X136" s="31"/>
      <c r="Y136" s="31"/>
      <c r="Z136" s="31"/>
      <c r="AA136" s="31"/>
      <c r="AB136" s="31"/>
      <c r="AC136" s="31"/>
      <c r="AD136" s="31"/>
      <c r="AE136" s="31"/>
      <c r="AT136" s="14" t="s">
        <v>157</v>
      </c>
      <c r="AU136" s="14" t="s">
        <v>80</v>
      </c>
    </row>
    <row r="137" spans="1:65" s="2" customFormat="1" ht="24.2" customHeight="1">
      <c r="A137" s="31"/>
      <c r="B137" s="32"/>
      <c r="C137" s="181" t="s">
        <v>180</v>
      </c>
      <c r="D137" s="181" t="s">
        <v>150</v>
      </c>
      <c r="E137" s="182" t="s">
        <v>181</v>
      </c>
      <c r="F137" s="183" t="s">
        <v>182</v>
      </c>
      <c r="G137" s="184" t="s">
        <v>153</v>
      </c>
      <c r="H137" s="185">
        <v>5000</v>
      </c>
      <c r="I137" s="186"/>
      <c r="J137" s="187">
        <f>ROUND(I137*H137,2)</f>
        <v>0</v>
      </c>
      <c r="K137" s="183" t="s">
        <v>154</v>
      </c>
      <c r="L137" s="188"/>
      <c r="M137" s="189" t="s">
        <v>1</v>
      </c>
      <c r="N137" s="190" t="s">
        <v>38</v>
      </c>
      <c r="O137" s="68"/>
      <c r="P137" s="191">
        <f>O137*H137</f>
        <v>0</v>
      </c>
      <c r="Q137" s="191">
        <v>0</v>
      </c>
      <c r="R137" s="191">
        <f>Q137*H137</f>
        <v>0</v>
      </c>
      <c r="S137" s="191">
        <v>0</v>
      </c>
      <c r="T137" s="192">
        <f>S137*H137</f>
        <v>0</v>
      </c>
      <c r="U137" s="31"/>
      <c r="V137" s="31"/>
      <c r="W137" s="31"/>
      <c r="X137" s="31"/>
      <c r="Y137" s="31"/>
      <c r="Z137" s="31"/>
      <c r="AA137" s="31"/>
      <c r="AB137" s="31"/>
      <c r="AC137" s="31"/>
      <c r="AD137" s="31"/>
      <c r="AE137" s="31"/>
      <c r="AR137" s="193" t="s">
        <v>180</v>
      </c>
      <c r="AT137" s="193" t="s">
        <v>150</v>
      </c>
      <c r="AU137" s="193" t="s">
        <v>80</v>
      </c>
      <c r="AY137" s="14" t="s">
        <v>149</v>
      </c>
      <c r="BE137" s="194">
        <f>IF(N137="základní",J137,0)</f>
        <v>0</v>
      </c>
      <c r="BF137" s="194">
        <f>IF(N137="snížená",J137,0)</f>
        <v>0</v>
      </c>
      <c r="BG137" s="194">
        <f>IF(N137="zákl. přenesená",J137,0)</f>
        <v>0</v>
      </c>
      <c r="BH137" s="194">
        <f>IF(N137="sníž. přenesená",J137,0)</f>
        <v>0</v>
      </c>
      <c r="BI137" s="194">
        <f>IF(N137="nulová",J137,0)</f>
        <v>0</v>
      </c>
      <c r="BJ137" s="14" t="s">
        <v>80</v>
      </c>
      <c r="BK137" s="194">
        <f>ROUND(I137*H137,2)</f>
        <v>0</v>
      </c>
      <c r="BL137" s="14" t="s">
        <v>164</v>
      </c>
      <c r="BM137" s="193" t="s">
        <v>183</v>
      </c>
    </row>
    <row r="138" spans="1:65" s="2" customFormat="1" ht="19.5">
      <c r="A138" s="31"/>
      <c r="B138" s="32"/>
      <c r="C138" s="33"/>
      <c r="D138" s="195" t="s">
        <v>157</v>
      </c>
      <c r="E138" s="33"/>
      <c r="F138" s="196" t="s">
        <v>182</v>
      </c>
      <c r="G138" s="33"/>
      <c r="H138" s="33"/>
      <c r="I138" s="197"/>
      <c r="J138" s="33"/>
      <c r="K138" s="33"/>
      <c r="L138" s="36"/>
      <c r="M138" s="198"/>
      <c r="N138" s="199"/>
      <c r="O138" s="68"/>
      <c r="P138" s="68"/>
      <c r="Q138" s="68"/>
      <c r="R138" s="68"/>
      <c r="S138" s="68"/>
      <c r="T138" s="69"/>
      <c r="U138" s="31"/>
      <c r="V138" s="31"/>
      <c r="W138" s="31"/>
      <c r="X138" s="31"/>
      <c r="Y138" s="31"/>
      <c r="Z138" s="31"/>
      <c r="AA138" s="31"/>
      <c r="AB138" s="31"/>
      <c r="AC138" s="31"/>
      <c r="AD138" s="31"/>
      <c r="AE138" s="31"/>
      <c r="AT138" s="14" t="s">
        <v>157</v>
      </c>
      <c r="AU138" s="14" t="s">
        <v>80</v>
      </c>
    </row>
    <row r="139" spans="1:65" s="2" customFormat="1" ht="24.2" customHeight="1">
      <c r="A139" s="31"/>
      <c r="B139" s="32"/>
      <c r="C139" s="200" t="s">
        <v>184</v>
      </c>
      <c r="D139" s="200" t="s">
        <v>185</v>
      </c>
      <c r="E139" s="201" t="s">
        <v>186</v>
      </c>
      <c r="F139" s="202" t="s">
        <v>187</v>
      </c>
      <c r="G139" s="203" t="s">
        <v>153</v>
      </c>
      <c r="H139" s="204">
        <v>5000</v>
      </c>
      <c r="I139" s="205"/>
      <c r="J139" s="206">
        <f>ROUND(I139*H139,2)</f>
        <v>0</v>
      </c>
      <c r="K139" s="202" t="s">
        <v>154</v>
      </c>
      <c r="L139" s="36"/>
      <c r="M139" s="207" t="s">
        <v>1</v>
      </c>
      <c r="N139" s="208" t="s">
        <v>38</v>
      </c>
      <c r="O139" s="68"/>
      <c r="P139" s="191">
        <f>O139*H139</f>
        <v>0</v>
      </c>
      <c r="Q139" s="191">
        <v>0</v>
      </c>
      <c r="R139" s="191">
        <f>Q139*H139</f>
        <v>0</v>
      </c>
      <c r="S139" s="191">
        <v>0</v>
      </c>
      <c r="T139" s="192">
        <f>S139*H139</f>
        <v>0</v>
      </c>
      <c r="U139" s="31"/>
      <c r="V139" s="31"/>
      <c r="W139" s="31"/>
      <c r="X139" s="31"/>
      <c r="Y139" s="31"/>
      <c r="Z139" s="31"/>
      <c r="AA139" s="31"/>
      <c r="AB139" s="31"/>
      <c r="AC139" s="31"/>
      <c r="AD139" s="31"/>
      <c r="AE139" s="31"/>
      <c r="AR139" s="193" t="s">
        <v>164</v>
      </c>
      <c r="AT139" s="193" t="s">
        <v>185</v>
      </c>
      <c r="AU139" s="193" t="s">
        <v>80</v>
      </c>
      <c r="AY139" s="14" t="s">
        <v>149</v>
      </c>
      <c r="BE139" s="194">
        <f>IF(N139="základní",J139,0)</f>
        <v>0</v>
      </c>
      <c r="BF139" s="194">
        <f>IF(N139="snížená",J139,0)</f>
        <v>0</v>
      </c>
      <c r="BG139" s="194">
        <f>IF(N139="zákl. přenesená",J139,0)</f>
        <v>0</v>
      </c>
      <c r="BH139" s="194">
        <f>IF(N139="sníž. přenesená",J139,0)</f>
        <v>0</v>
      </c>
      <c r="BI139" s="194">
        <f>IF(N139="nulová",J139,0)</f>
        <v>0</v>
      </c>
      <c r="BJ139" s="14" t="s">
        <v>80</v>
      </c>
      <c r="BK139" s="194">
        <f>ROUND(I139*H139,2)</f>
        <v>0</v>
      </c>
      <c r="BL139" s="14" t="s">
        <v>164</v>
      </c>
      <c r="BM139" s="193" t="s">
        <v>188</v>
      </c>
    </row>
    <row r="140" spans="1:65" s="2" customFormat="1" ht="19.5">
      <c r="A140" s="31"/>
      <c r="B140" s="32"/>
      <c r="C140" s="33"/>
      <c r="D140" s="195" t="s">
        <v>157</v>
      </c>
      <c r="E140" s="33"/>
      <c r="F140" s="196" t="s">
        <v>187</v>
      </c>
      <c r="G140" s="33"/>
      <c r="H140" s="33"/>
      <c r="I140" s="197"/>
      <c r="J140" s="33"/>
      <c r="K140" s="33"/>
      <c r="L140" s="36"/>
      <c r="M140" s="198"/>
      <c r="N140" s="199"/>
      <c r="O140" s="68"/>
      <c r="P140" s="68"/>
      <c r="Q140" s="68"/>
      <c r="R140" s="68"/>
      <c r="S140" s="68"/>
      <c r="T140" s="69"/>
      <c r="U140" s="31"/>
      <c r="V140" s="31"/>
      <c r="W140" s="31"/>
      <c r="X140" s="31"/>
      <c r="Y140" s="31"/>
      <c r="Z140" s="31"/>
      <c r="AA140" s="31"/>
      <c r="AB140" s="31"/>
      <c r="AC140" s="31"/>
      <c r="AD140" s="31"/>
      <c r="AE140" s="31"/>
      <c r="AT140" s="14" t="s">
        <v>157</v>
      </c>
      <c r="AU140" s="14" t="s">
        <v>80</v>
      </c>
    </row>
    <row r="141" spans="1:65" s="2" customFormat="1" ht="24.2" customHeight="1">
      <c r="A141" s="31"/>
      <c r="B141" s="32"/>
      <c r="C141" s="200" t="s">
        <v>189</v>
      </c>
      <c r="D141" s="200" t="s">
        <v>185</v>
      </c>
      <c r="E141" s="201" t="s">
        <v>190</v>
      </c>
      <c r="F141" s="202" t="s">
        <v>191</v>
      </c>
      <c r="G141" s="203" t="s">
        <v>192</v>
      </c>
      <c r="H141" s="204">
        <v>5</v>
      </c>
      <c r="I141" s="205"/>
      <c r="J141" s="206">
        <f>ROUND(I141*H141,2)</f>
        <v>0</v>
      </c>
      <c r="K141" s="202" t="s">
        <v>154</v>
      </c>
      <c r="L141" s="36"/>
      <c r="M141" s="207" t="s">
        <v>1</v>
      </c>
      <c r="N141" s="208" t="s">
        <v>38</v>
      </c>
      <c r="O141" s="68"/>
      <c r="P141" s="191">
        <f>O141*H141</f>
        <v>0</v>
      </c>
      <c r="Q141" s="191">
        <v>0</v>
      </c>
      <c r="R141" s="191">
        <f>Q141*H141</f>
        <v>0</v>
      </c>
      <c r="S141" s="191">
        <v>0</v>
      </c>
      <c r="T141" s="192">
        <f>S141*H141</f>
        <v>0</v>
      </c>
      <c r="U141" s="31"/>
      <c r="V141" s="31"/>
      <c r="W141" s="31"/>
      <c r="X141" s="31"/>
      <c r="Y141" s="31"/>
      <c r="Z141" s="31"/>
      <c r="AA141" s="31"/>
      <c r="AB141" s="31"/>
      <c r="AC141" s="31"/>
      <c r="AD141" s="31"/>
      <c r="AE141" s="31"/>
      <c r="AR141" s="193" t="s">
        <v>164</v>
      </c>
      <c r="AT141" s="193" t="s">
        <v>185</v>
      </c>
      <c r="AU141" s="193" t="s">
        <v>80</v>
      </c>
      <c r="AY141" s="14" t="s">
        <v>149</v>
      </c>
      <c r="BE141" s="194">
        <f>IF(N141="základní",J141,0)</f>
        <v>0</v>
      </c>
      <c r="BF141" s="194">
        <f>IF(N141="snížená",J141,0)</f>
        <v>0</v>
      </c>
      <c r="BG141" s="194">
        <f>IF(N141="zákl. přenesená",J141,0)</f>
        <v>0</v>
      </c>
      <c r="BH141" s="194">
        <f>IF(N141="sníž. přenesená",J141,0)</f>
        <v>0</v>
      </c>
      <c r="BI141" s="194">
        <f>IF(N141="nulová",J141,0)</f>
        <v>0</v>
      </c>
      <c r="BJ141" s="14" t="s">
        <v>80</v>
      </c>
      <c r="BK141" s="194">
        <f>ROUND(I141*H141,2)</f>
        <v>0</v>
      </c>
      <c r="BL141" s="14" t="s">
        <v>164</v>
      </c>
      <c r="BM141" s="193" t="s">
        <v>193</v>
      </c>
    </row>
    <row r="142" spans="1:65" s="2" customFormat="1" ht="11.25">
      <c r="A142" s="31"/>
      <c r="B142" s="32"/>
      <c r="C142" s="33"/>
      <c r="D142" s="195" t="s">
        <v>157</v>
      </c>
      <c r="E142" s="33"/>
      <c r="F142" s="196" t="s">
        <v>191</v>
      </c>
      <c r="G142" s="33"/>
      <c r="H142" s="33"/>
      <c r="I142" s="197"/>
      <c r="J142" s="33"/>
      <c r="K142" s="33"/>
      <c r="L142" s="36"/>
      <c r="M142" s="198"/>
      <c r="N142" s="199"/>
      <c r="O142" s="68"/>
      <c r="P142" s="68"/>
      <c r="Q142" s="68"/>
      <c r="R142" s="68"/>
      <c r="S142" s="68"/>
      <c r="T142" s="69"/>
      <c r="U142" s="31"/>
      <c r="V142" s="31"/>
      <c r="W142" s="31"/>
      <c r="X142" s="31"/>
      <c r="Y142" s="31"/>
      <c r="Z142" s="31"/>
      <c r="AA142" s="31"/>
      <c r="AB142" s="31"/>
      <c r="AC142" s="31"/>
      <c r="AD142" s="31"/>
      <c r="AE142" s="31"/>
      <c r="AT142" s="14" t="s">
        <v>157</v>
      </c>
      <c r="AU142" s="14" t="s">
        <v>80</v>
      </c>
    </row>
    <row r="143" spans="1:65" s="2" customFormat="1" ht="24.2" customHeight="1">
      <c r="A143" s="31"/>
      <c r="B143" s="32"/>
      <c r="C143" s="200" t="s">
        <v>194</v>
      </c>
      <c r="D143" s="200" t="s">
        <v>185</v>
      </c>
      <c r="E143" s="201" t="s">
        <v>195</v>
      </c>
      <c r="F143" s="202" t="s">
        <v>196</v>
      </c>
      <c r="G143" s="203" t="s">
        <v>197</v>
      </c>
      <c r="H143" s="204">
        <v>3</v>
      </c>
      <c r="I143" s="205"/>
      <c r="J143" s="206">
        <f>ROUND(I143*H143,2)</f>
        <v>0</v>
      </c>
      <c r="K143" s="202" t="s">
        <v>154</v>
      </c>
      <c r="L143" s="36"/>
      <c r="M143" s="207" t="s">
        <v>1</v>
      </c>
      <c r="N143" s="208" t="s">
        <v>38</v>
      </c>
      <c r="O143" s="68"/>
      <c r="P143" s="191">
        <f>O143*H143</f>
        <v>0</v>
      </c>
      <c r="Q143" s="191">
        <v>0</v>
      </c>
      <c r="R143" s="191">
        <f>Q143*H143</f>
        <v>0</v>
      </c>
      <c r="S143" s="191">
        <v>0</v>
      </c>
      <c r="T143" s="192">
        <f>S143*H143</f>
        <v>0</v>
      </c>
      <c r="U143" s="31"/>
      <c r="V143" s="31"/>
      <c r="W143" s="31"/>
      <c r="X143" s="31"/>
      <c r="Y143" s="31"/>
      <c r="Z143" s="31"/>
      <c r="AA143" s="31"/>
      <c r="AB143" s="31"/>
      <c r="AC143" s="31"/>
      <c r="AD143" s="31"/>
      <c r="AE143" s="31"/>
      <c r="AR143" s="193" t="s">
        <v>164</v>
      </c>
      <c r="AT143" s="193" t="s">
        <v>185</v>
      </c>
      <c r="AU143" s="193" t="s">
        <v>80</v>
      </c>
      <c r="AY143" s="14" t="s">
        <v>149</v>
      </c>
      <c r="BE143" s="194">
        <f>IF(N143="základní",J143,0)</f>
        <v>0</v>
      </c>
      <c r="BF143" s="194">
        <f>IF(N143="snížená",J143,0)</f>
        <v>0</v>
      </c>
      <c r="BG143" s="194">
        <f>IF(N143="zákl. přenesená",J143,0)</f>
        <v>0</v>
      </c>
      <c r="BH143" s="194">
        <f>IF(N143="sníž. přenesená",J143,0)</f>
        <v>0</v>
      </c>
      <c r="BI143" s="194">
        <f>IF(N143="nulová",J143,0)</f>
        <v>0</v>
      </c>
      <c r="BJ143" s="14" t="s">
        <v>80</v>
      </c>
      <c r="BK143" s="194">
        <f>ROUND(I143*H143,2)</f>
        <v>0</v>
      </c>
      <c r="BL143" s="14" t="s">
        <v>164</v>
      </c>
      <c r="BM143" s="193" t="s">
        <v>198</v>
      </c>
    </row>
    <row r="144" spans="1:65" s="2" customFormat="1" ht="11.25">
      <c r="A144" s="31"/>
      <c r="B144" s="32"/>
      <c r="C144" s="33"/>
      <c r="D144" s="195" t="s">
        <v>157</v>
      </c>
      <c r="E144" s="33"/>
      <c r="F144" s="196" t="s">
        <v>196</v>
      </c>
      <c r="G144" s="33"/>
      <c r="H144" s="33"/>
      <c r="I144" s="197"/>
      <c r="J144" s="33"/>
      <c r="K144" s="33"/>
      <c r="L144" s="36"/>
      <c r="M144" s="198"/>
      <c r="N144" s="199"/>
      <c r="O144" s="68"/>
      <c r="P144" s="68"/>
      <c r="Q144" s="68"/>
      <c r="R144" s="68"/>
      <c r="S144" s="68"/>
      <c r="T144" s="69"/>
      <c r="U144" s="31"/>
      <c r="V144" s="31"/>
      <c r="W144" s="31"/>
      <c r="X144" s="31"/>
      <c r="Y144" s="31"/>
      <c r="Z144" s="31"/>
      <c r="AA144" s="31"/>
      <c r="AB144" s="31"/>
      <c r="AC144" s="31"/>
      <c r="AD144" s="31"/>
      <c r="AE144" s="31"/>
      <c r="AT144" s="14" t="s">
        <v>157</v>
      </c>
      <c r="AU144" s="14" t="s">
        <v>80</v>
      </c>
    </row>
    <row r="145" spans="1:65" s="2" customFormat="1" ht="24.2" customHeight="1">
      <c r="A145" s="31"/>
      <c r="B145" s="32"/>
      <c r="C145" s="200" t="s">
        <v>199</v>
      </c>
      <c r="D145" s="200" t="s">
        <v>185</v>
      </c>
      <c r="E145" s="201" t="s">
        <v>200</v>
      </c>
      <c r="F145" s="202" t="s">
        <v>201</v>
      </c>
      <c r="G145" s="203" t="s">
        <v>153</v>
      </c>
      <c r="H145" s="204">
        <v>3200</v>
      </c>
      <c r="I145" s="205"/>
      <c r="J145" s="206">
        <f>ROUND(I145*H145,2)</f>
        <v>0</v>
      </c>
      <c r="K145" s="202" t="s">
        <v>154</v>
      </c>
      <c r="L145" s="36"/>
      <c r="M145" s="207" t="s">
        <v>1</v>
      </c>
      <c r="N145" s="208" t="s">
        <v>38</v>
      </c>
      <c r="O145" s="68"/>
      <c r="P145" s="191">
        <f>O145*H145</f>
        <v>0</v>
      </c>
      <c r="Q145" s="191">
        <v>0</v>
      </c>
      <c r="R145" s="191">
        <f>Q145*H145</f>
        <v>0</v>
      </c>
      <c r="S145" s="191">
        <v>0</v>
      </c>
      <c r="T145" s="192">
        <f>S145*H145</f>
        <v>0</v>
      </c>
      <c r="U145" s="31"/>
      <c r="V145" s="31"/>
      <c r="W145" s="31"/>
      <c r="X145" s="31"/>
      <c r="Y145" s="31"/>
      <c r="Z145" s="31"/>
      <c r="AA145" s="31"/>
      <c r="AB145" s="31"/>
      <c r="AC145" s="31"/>
      <c r="AD145" s="31"/>
      <c r="AE145" s="31"/>
      <c r="AR145" s="193" t="s">
        <v>202</v>
      </c>
      <c r="AT145" s="193" t="s">
        <v>185</v>
      </c>
      <c r="AU145" s="193" t="s">
        <v>80</v>
      </c>
      <c r="AY145" s="14" t="s">
        <v>149</v>
      </c>
      <c r="BE145" s="194">
        <f>IF(N145="základní",J145,0)</f>
        <v>0</v>
      </c>
      <c r="BF145" s="194">
        <f>IF(N145="snížená",J145,0)</f>
        <v>0</v>
      </c>
      <c r="BG145" s="194">
        <f>IF(N145="zákl. přenesená",J145,0)</f>
        <v>0</v>
      </c>
      <c r="BH145" s="194">
        <f>IF(N145="sníž. přenesená",J145,0)</f>
        <v>0</v>
      </c>
      <c r="BI145" s="194">
        <f>IF(N145="nulová",J145,0)</f>
        <v>0</v>
      </c>
      <c r="BJ145" s="14" t="s">
        <v>80</v>
      </c>
      <c r="BK145" s="194">
        <f>ROUND(I145*H145,2)</f>
        <v>0</v>
      </c>
      <c r="BL145" s="14" t="s">
        <v>202</v>
      </c>
      <c r="BM145" s="193" t="s">
        <v>203</v>
      </c>
    </row>
    <row r="146" spans="1:65" s="2" customFormat="1" ht="48.75">
      <c r="A146" s="31"/>
      <c r="B146" s="32"/>
      <c r="C146" s="33"/>
      <c r="D146" s="195" t="s">
        <v>157</v>
      </c>
      <c r="E146" s="33"/>
      <c r="F146" s="196" t="s">
        <v>204</v>
      </c>
      <c r="G146" s="33"/>
      <c r="H146" s="33"/>
      <c r="I146" s="197"/>
      <c r="J146" s="33"/>
      <c r="K146" s="33"/>
      <c r="L146" s="36"/>
      <c r="M146" s="198"/>
      <c r="N146" s="199"/>
      <c r="O146" s="68"/>
      <c r="P146" s="68"/>
      <c r="Q146" s="68"/>
      <c r="R146" s="68"/>
      <c r="S146" s="68"/>
      <c r="T146" s="69"/>
      <c r="U146" s="31"/>
      <c r="V146" s="31"/>
      <c r="W146" s="31"/>
      <c r="X146" s="31"/>
      <c r="Y146" s="31"/>
      <c r="Z146" s="31"/>
      <c r="AA146" s="31"/>
      <c r="AB146" s="31"/>
      <c r="AC146" s="31"/>
      <c r="AD146" s="31"/>
      <c r="AE146" s="31"/>
      <c r="AT146" s="14" t="s">
        <v>157</v>
      </c>
      <c r="AU146" s="14" t="s">
        <v>80</v>
      </c>
    </row>
    <row r="147" spans="1:65" s="2" customFormat="1" ht="37.9" customHeight="1">
      <c r="A147" s="31"/>
      <c r="B147" s="32"/>
      <c r="C147" s="200" t="s">
        <v>205</v>
      </c>
      <c r="D147" s="200" t="s">
        <v>185</v>
      </c>
      <c r="E147" s="201" t="s">
        <v>206</v>
      </c>
      <c r="F147" s="202" t="s">
        <v>207</v>
      </c>
      <c r="G147" s="203" t="s">
        <v>153</v>
      </c>
      <c r="H147" s="204">
        <v>2900</v>
      </c>
      <c r="I147" s="205"/>
      <c r="J147" s="206">
        <f>ROUND(I147*H147,2)</f>
        <v>0</v>
      </c>
      <c r="K147" s="202" t="s">
        <v>154</v>
      </c>
      <c r="L147" s="36"/>
      <c r="M147" s="207" t="s">
        <v>1</v>
      </c>
      <c r="N147" s="208" t="s">
        <v>38</v>
      </c>
      <c r="O147" s="68"/>
      <c r="P147" s="191">
        <f>O147*H147</f>
        <v>0</v>
      </c>
      <c r="Q147" s="191">
        <v>0</v>
      </c>
      <c r="R147" s="191">
        <f>Q147*H147</f>
        <v>0</v>
      </c>
      <c r="S147" s="191">
        <v>0</v>
      </c>
      <c r="T147" s="192">
        <f>S147*H147</f>
        <v>0</v>
      </c>
      <c r="U147" s="31"/>
      <c r="V147" s="31"/>
      <c r="W147" s="31"/>
      <c r="X147" s="31"/>
      <c r="Y147" s="31"/>
      <c r="Z147" s="31"/>
      <c r="AA147" s="31"/>
      <c r="AB147" s="31"/>
      <c r="AC147" s="31"/>
      <c r="AD147" s="31"/>
      <c r="AE147" s="31"/>
      <c r="AR147" s="193" t="s">
        <v>202</v>
      </c>
      <c r="AT147" s="193" t="s">
        <v>185</v>
      </c>
      <c r="AU147" s="193" t="s">
        <v>80</v>
      </c>
      <c r="AY147" s="14" t="s">
        <v>149</v>
      </c>
      <c r="BE147" s="194">
        <f>IF(N147="základní",J147,0)</f>
        <v>0</v>
      </c>
      <c r="BF147" s="194">
        <f>IF(N147="snížená",J147,0)</f>
        <v>0</v>
      </c>
      <c r="BG147" s="194">
        <f>IF(N147="zákl. přenesená",J147,0)</f>
        <v>0</v>
      </c>
      <c r="BH147" s="194">
        <f>IF(N147="sníž. přenesená",J147,0)</f>
        <v>0</v>
      </c>
      <c r="BI147" s="194">
        <f>IF(N147="nulová",J147,0)</f>
        <v>0</v>
      </c>
      <c r="BJ147" s="14" t="s">
        <v>80</v>
      </c>
      <c r="BK147" s="194">
        <f>ROUND(I147*H147,2)</f>
        <v>0</v>
      </c>
      <c r="BL147" s="14" t="s">
        <v>202</v>
      </c>
      <c r="BM147" s="193" t="s">
        <v>208</v>
      </c>
    </row>
    <row r="148" spans="1:65" s="2" customFormat="1" ht="68.25">
      <c r="A148" s="31"/>
      <c r="B148" s="32"/>
      <c r="C148" s="33"/>
      <c r="D148" s="195" t="s">
        <v>157</v>
      </c>
      <c r="E148" s="33"/>
      <c r="F148" s="196" t="s">
        <v>209</v>
      </c>
      <c r="G148" s="33"/>
      <c r="H148" s="33"/>
      <c r="I148" s="197"/>
      <c r="J148" s="33"/>
      <c r="K148" s="33"/>
      <c r="L148" s="36"/>
      <c r="M148" s="198"/>
      <c r="N148" s="199"/>
      <c r="O148" s="68"/>
      <c r="P148" s="68"/>
      <c r="Q148" s="68"/>
      <c r="R148" s="68"/>
      <c r="S148" s="68"/>
      <c r="T148" s="69"/>
      <c r="U148" s="31"/>
      <c r="V148" s="31"/>
      <c r="W148" s="31"/>
      <c r="X148" s="31"/>
      <c r="Y148" s="31"/>
      <c r="Z148" s="31"/>
      <c r="AA148" s="31"/>
      <c r="AB148" s="31"/>
      <c r="AC148" s="31"/>
      <c r="AD148" s="31"/>
      <c r="AE148" s="31"/>
      <c r="AT148" s="14" t="s">
        <v>157</v>
      </c>
      <c r="AU148" s="14" t="s">
        <v>80</v>
      </c>
    </row>
    <row r="149" spans="1:65" s="2" customFormat="1" ht="37.9" customHeight="1">
      <c r="A149" s="31"/>
      <c r="B149" s="32"/>
      <c r="C149" s="200" t="s">
        <v>210</v>
      </c>
      <c r="D149" s="200" t="s">
        <v>185</v>
      </c>
      <c r="E149" s="201" t="s">
        <v>211</v>
      </c>
      <c r="F149" s="202" t="s">
        <v>212</v>
      </c>
      <c r="G149" s="203" t="s">
        <v>153</v>
      </c>
      <c r="H149" s="204">
        <v>1050</v>
      </c>
      <c r="I149" s="205"/>
      <c r="J149" s="206">
        <f>ROUND(I149*H149,2)</f>
        <v>0</v>
      </c>
      <c r="K149" s="202" t="s">
        <v>154</v>
      </c>
      <c r="L149" s="36"/>
      <c r="M149" s="207" t="s">
        <v>1</v>
      </c>
      <c r="N149" s="208" t="s">
        <v>38</v>
      </c>
      <c r="O149" s="68"/>
      <c r="P149" s="191">
        <f>O149*H149</f>
        <v>0</v>
      </c>
      <c r="Q149" s="191">
        <v>0</v>
      </c>
      <c r="R149" s="191">
        <f>Q149*H149</f>
        <v>0</v>
      </c>
      <c r="S149" s="191">
        <v>0</v>
      </c>
      <c r="T149" s="192">
        <f>S149*H149</f>
        <v>0</v>
      </c>
      <c r="U149" s="31"/>
      <c r="V149" s="31"/>
      <c r="W149" s="31"/>
      <c r="X149" s="31"/>
      <c r="Y149" s="31"/>
      <c r="Z149" s="31"/>
      <c r="AA149" s="31"/>
      <c r="AB149" s="31"/>
      <c r="AC149" s="31"/>
      <c r="AD149" s="31"/>
      <c r="AE149" s="31"/>
      <c r="AR149" s="193" t="s">
        <v>202</v>
      </c>
      <c r="AT149" s="193" t="s">
        <v>185</v>
      </c>
      <c r="AU149" s="193" t="s">
        <v>80</v>
      </c>
      <c r="AY149" s="14" t="s">
        <v>149</v>
      </c>
      <c r="BE149" s="194">
        <f>IF(N149="základní",J149,0)</f>
        <v>0</v>
      </c>
      <c r="BF149" s="194">
        <f>IF(N149="snížená",J149,0)</f>
        <v>0</v>
      </c>
      <c r="BG149" s="194">
        <f>IF(N149="zákl. přenesená",J149,0)</f>
        <v>0</v>
      </c>
      <c r="BH149" s="194">
        <f>IF(N149="sníž. přenesená",J149,0)</f>
        <v>0</v>
      </c>
      <c r="BI149" s="194">
        <f>IF(N149="nulová",J149,0)</f>
        <v>0</v>
      </c>
      <c r="BJ149" s="14" t="s">
        <v>80</v>
      </c>
      <c r="BK149" s="194">
        <f>ROUND(I149*H149,2)</f>
        <v>0</v>
      </c>
      <c r="BL149" s="14" t="s">
        <v>202</v>
      </c>
      <c r="BM149" s="193" t="s">
        <v>213</v>
      </c>
    </row>
    <row r="150" spans="1:65" s="2" customFormat="1" ht="68.25">
      <c r="A150" s="31"/>
      <c r="B150" s="32"/>
      <c r="C150" s="33"/>
      <c r="D150" s="195" t="s">
        <v>157</v>
      </c>
      <c r="E150" s="33"/>
      <c r="F150" s="196" t="s">
        <v>214</v>
      </c>
      <c r="G150" s="33"/>
      <c r="H150" s="33"/>
      <c r="I150" s="197"/>
      <c r="J150" s="33"/>
      <c r="K150" s="33"/>
      <c r="L150" s="36"/>
      <c r="M150" s="198"/>
      <c r="N150" s="199"/>
      <c r="O150" s="68"/>
      <c r="P150" s="68"/>
      <c r="Q150" s="68"/>
      <c r="R150" s="68"/>
      <c r="S150" s="68"/>
      <c r="T150" s="69"/>
      <c r="U150" s="31"/>
      <c r="V150" s="31"/>
      <c r="W150" s="31"/>
      <c r="X150" s="31"/>
      <c r="Y150" s="31"/>
      <c r="Z150" s="31"/>
      <c r="AA150" s="31"/>
      <c r="AB150" s="31"/>
      <c r="AC150" s="31"/>
      <c r="AD150" s="31"/>
      <c r="AE150" s="31"/>
      <c r="AT150" s="14" t="s">
        <v>157</v>
      </c>
      <c r="AU150" s="14" t="s">
        <v>80</v>
      </c>
    </row>
    <row r="151" spans="1:65" s="2" customFormat="1" ht="37.9" customHeight="1">
      <c r="A151" s="31"/>
      <c r="B151" s="32"/>
      <c r="C151" s="200" t="s">
        <v>8</v>
      </c>
      <c r="D151" s="200" t="s">
        <v>185</v>
      </c>
      <c r="E151" s="201" t="s">
        <v>215</v>
      </c>
      <c r="F151" s="202" t="s">
        <v>216</v>
      </c>
      <c r="G151" s="203" t="s">
        <v>153</v>
      </c>
      <c r="H151" s="204">
        <v>400</v>
      </c>
      <c r="I151" s="205"/>
      <c r="J151" s="206">
        <f>ROUND(I151*H151,2)</f>
        <v>0</v>
      </c>
      <c r="K151" s="202" t="s">
        <v>154</v>
      </c>
      <c r="L151" s="36"/>
      <c r="M151" s="207" t="s">
        <v>1</v>
      </c>
      <c r="N151" s="208" t="s">
        <v>38</v>
      </c>
      <c r="O151" s="68"/>
      <c r="P151" s="191">
        <f>O151*H151</f>
        <v>0</v>
      </c>
      <c r="Q151" s="191">
        <v>0</v>
      </c>
      <c r="R151" s="191">
        <f>Q151*H151</f>
        <v>0</v>
      </c>
      <c r="S151" s="191">
        <v>0</v>
      </c>
      <c r="T151" s="192">
        <f>S151*H151</f>
        <v>0</v>
      </c>
      <c r="U151" s="31"/>
      <c r="V151" s="31"/>
      <c r="W151" s="31"/>
      <c r="X151" s="31"/>
      <c r="Y151" s="31"/>
      <c r="Z151" s="31"/>
      <c r="AA151" s="31"/>
      <c r="AB151" s="31"/>
      <c r="AC151" s="31"/>
      <c r="AD151" s="31"/>
      <c r="AE151" s="31"/>
      <c r="AR151" s="193" t="s">
        <v>202</v>
      </c>
      <c r="AT151" s="193" t="s">
        <v>185</v>
      </c>
      <c r="AU151" s="193" t="s">
        <v>80</v>
      </c>
      <c r="AY151" s="14" t="s">
        <v>149</v>
      </c>
      <c r="BE151" s="194">
        <f>IF(N151="základní",J151,0)</f>
        <v>0</v>
      </c>
      <c r="BF151" s="194">
        <f>IF(N151="snížená",J151,0)</f>
        <v>0</v>
      </c>
      <c r="BG151" s="194">
        <f>IF(N151="zákl. přenesená",J151,0)</f>
        <v>0</v>
      </c>
      <c r="BH151" s="194">
        <f>IF(N151="sníž. přenesená",J151,0)</f>
        <v>0</v>
      </c>
      <c r="BI151" s="194">
        <f>IF(N151="nulová",J151,0)</f>
        <v>0</v>
      </c>
      <c r="BJ151" s="14" t="s">
        <v>80</v>
      </c>
      <c r="BK151" s="194">
        <f>ROUND(I151*H151,2)</f>
        <v>0</v>
      </c>
      <c r="BL151" s="14" t="s">
        <v>202</v>
      </c>
      <c r="BM151" s="193" t="s">
        <v>217</v>
      </c>
    </row>
    <row r="152" spans="1:65" s="2" customFormat="1" ht="68.25">
      <c r="A152" s="31"/>
      <c r="B152" s="32"/>
      <c r="C152" s="33"/>
      <c r="D152" s="195" t="s">
        <v>157</v>
      </c>
      <c r="E152" s="33"/>
      <c r="F152" s="196" t="s">
        <v>218</v>
      </c>
      <c r="G152" s="33"/>
      <c r="H152" s="33"/>
      <c r="I152" s="197"/>
      <c r="J152" s="33"/>
      <c r="K152" s="33"/>
      <c r="L152" s="36"/>
      <c r="M152" s="198"/>
      <c r="N152" s="199"/>
      <c r="O152" s="68"/>
      <c r="P152" s="68"/>
      <c r="Q152" s="68"/>
      <c r="R152" s="68"/>
      <c r="S152" s="68"/>
      <c r="T152" s="69"/>
      <c r="U152" s="31"/>
      <c r="V152" s="31"/>
      <c r="W152" s="31"/>
      <c r="X152" s="31"/>
      <c r="Y152" s="31"/>
      <c r="Z152" s="31"/>
      <c r="AA152" s="31"/>
      <c r="AB152" s="31"/>
      <c r="AC152" s="31"/>
      <c r="AD152" s="31"/>
      <c r="AE152" s="31"/>
      <c r="AT152" s="14" t="s">
        <v>157</v>
      </c>
      <c r="AU152" s="14" t="s">
        <v>80</v>
      </c>
    </row>
    <row r="153" spans="1:65" s="2" customFormat="1" ht="24.2" customHeight="1">
      <c r="A153" s="31"/>
      <c r="B153" s="32"/>
      <c r="C153" s="200" t="s">
        <v>219</v>
      </c>
      <c r="D153" s="200" t="s">
        <v>185</v>
      </c>
      <c r="E153" s="201" t="s">
        <v>220</v>
      </c>
      <c r="F153" s="202" t="s">
        <v>221</v>
      </c>
      <c r="G153" s="203" t="s">
        <v>153</v>
      </c>
      <c r="H153" s="204">
        <v>100</v>
      </c>
      <c r="I153" s="205"/>
      <c r="J153" s="206">
        <f>ROUND(I153*H153,2)</f>
        <v>0</v>
      </c>
      <c r="K153" s="202" t="s">
        <v>154</v>
      </c>
      <c r="L153" s="36"/>
      <c r="M153" s="207" t="s">
        <v>1</v>
      </c>
      <c r="N153" s="208" t="s">
        <v>38</v>
      </c>
      <c r="O153" s="68"/>
      <c r="P153" s="191">
        <f>O153*H153</f>
        <v>0</v>
      </c>
      <c r="Q153" s="191">
        <v>0</v>
      </c>
      <c r="R153" s="191">
        <f>Q153*H153</f>
        <v>0</v>
      </c>
      <c r="S153" s="191">
        <v>0</v>
      </c>
      <c r="T153" s="192">
        <f>S153*H153</f>
        <v>0</v>
      </c>
      <c r="U153" s="31"/>
      <c r="V153" s="31"/>
      <c r="W153" s="31"/>
      <c r="X153" s="31"/>
      <c r="Y153" s="31"/>
      <c r="Z153" s="31"/>
      <c r="AA153" s="31"/>
      <c r="AB153" s="31"/>
      <c r="AC153" s="31"/>
      <c r="AD153" s="31"/>
      <c r="AE153" s="31"/>
      <c r="AR153" s="193" t="s">
        <v>202</v>
      </c>
      <c r="AT153" s="193" t="s">
        <v>185</v>
      </c>
      <c r="AU153" s="193" t="s">
        <v>80</v>
      </c>
      <c r="AY153" s="14" t="s">
        <v>149</v>
      </c>
      <c r="BE153" s="194">
        <f>IF(N153="základní",J153,0)</f>
        <v>0</v>
      </c>
      <c r="BF153" s="194">
        <f>IF(N153="snížená",J153,0)</f>
        <v>0</v>
      </c>
      <c r="BG153" s="194">
        <f>IF(N153="zákl. přenesená",J153,0)</f>
        <v>0</v>
      </c>
      <c r="BH153" s="194">
        <f>IF(N153="sníž. přenesená",J153,0)</f>
        <v>0</v>
      </c>
      <c r="BI153" s="194">
        <f>IF(N153="nulová",J153,0)</f>
        <v>0</v>
      </c>
      <c r="BJ153" s="14" t="s">
        <v>80</v>
      </c>
      <c r="BK153" s="194">
        <f>ROUND(I153*H153,2)</f>
        <v>0</v>
      </c>
      <c r="BL153" s="14" t="s">
        <v>202</v>
      </c>
      <c r="BM153" s="193" t="s">
        <v>222</v>
      </c>
    </row>
    <row r="154" spans="1:65" s="2" customFormat="1" ht="19.5">
      <c r="A154" s="31"/>
      <c r="B154" s="32"/>
      <c r="C154" s="33"/>
      <c r="D154" s="195" t="s">
        <v>157</v>
      </c>
      <c r="E154" s="33"/>
      <c r="F154" s="196" t="s">
        <v>223</v>
      </c>
      <c r="G154" s="33"/>
      <c r="H154" s="33"/>
      <c r="I154" s="197"/>
      <c r="J154" s="33"/>
      <c r="K154" s="33"/>
      <c r="L154" s="36"/>
      <c r="M154" s="198"/>
      <c r="N154" s="199"/>
      <c r="O154" s="68"/>
      <c r="P154" s="68"/>
      <c r="Q154" s="68"/>
      <c r="R154" s="68"/>
      <c r="S154" s="68"/>
      <c r="T154" s="69"/>
      <c r="U154" s="31"/>
      <c r="V154" s="31"/>
      <c r="W154" s="31"/>
      <c r="X154" s="31"/>
      <c r="Y154" s="31"/>
      <c r="Z154" s="31"/>
      <c r="AA154" s="31"/>
      <c r="AB154" s="31"/>
      <c r="AC154" s="31"/>
      <c r="AD154" s="31"/>
      <c r="AE154" s="31"/>
      <c r="AT154" s="14" t="s">
        <v>157</v>
      </c>
      <c r="AU154" s="14" t="s">
        <v>80</v>
      </c>
    </row>
    <row r="155" spans="1:65" s="2" customFormat="1" ht="24.2" customHeight="1">
      <c r="A155" s="31"/>
      <c r="B155" s="32"/>
      <c r="C155" s="200" t="s">
        <v>224</v>
      </c>
      <c r="D155" s="200" t="s">
        <v>185</v>
      </c>
      <c r="E155" s="201" t="s">
        <v>225</v>
      </c>
      <c r="F155" s="202" t="s">
        <v>226</v>
      </c>
      <c r="G155" s="203" t="s">
        <v>153</v>
      </c>
      <c r="H155" s="204">
        <v>50</v>
      </c>
      <c r="I155" s="205"/>
      <c r="J155" s="206">
        <f>ROUND(I155*H155,2)</f>
        <v>0</v>
      </c>
      <c r="K155" s="202" t="s">
        <v>154</v>
      </c>
      <c r="L155" s="36"/>
      <c r="M155" s="207" t="s">
        <v>1</v>
      </c>
      <c r="N155" s="208" t="s">
        <v>38</v>
      </c>
      <c r="O155" s="68"/>
      <c r="P155" s="191">
        <f>O155*H155</f>
        <v>0</v>
      </c>
      <c r="Q155" s="191">
        <v>0</v>
      </c>
      <c r="R155" s="191">
        <f>Q155*H155</f>
        <v>0</v>
      </c>
      <c r="S155" s="191">
        <v>0</v>
      </c>
      <c r="T155" s="192">
        <f>S155*H155</f>
        <v>0</v>
      </c>
      <c r="U155" s="31"/>
      <c r="V155" s="31"/>
      <c r="W155" s="31"/>
      <c r="X155" s="31"/>
      <c r="Y155" s="31"/>
      <c r="Z155" s="31"/>
      <c r="AA155" s="31"/>
      <c r="AB155" s="31"/>
      <c r="AC155" s="31"/>
      <c r="AD155" s="31"/>
      <c r="AE155" s="31"/>
      <c r="AR155" s="193" t="s">
        <v>202</v>
      </c>
      <c r="AT155" s="193" t="s">
        <v>185</v>
      </c>
      <c r="AU155" s="193" t="s">
        <v>80</v>
      </c>
      <c r="AY155" s="14" t="s">
        <v>149</v>
      </c>
      <c r="BE155" s="194">
        <f>IF(N155="základní",J155,0)</f>
        <v>0</v>
      </c>
      <c r="BF155" s="194">
        <f>IF(N155="snížená",J155,0)</f>
        <v>0</v>
      </c>
      <c r="BG155" s="194">
        <f>IF(N155="zákl. přenesená",J155,0)</f>
        <v>0</v>
      </c>
      <c r="BH155" s="194">
        <f>IF(N155="sníž. přenesená",J155,0)</f>
        <v>0</v>
      </c>
      <c r="BI155" s="194">
        <f>IF(N155="nulová",J155,0)</f>
        <v>0</v>
      </c>
      <c r="BJ155" s="14" t="s">
        <v>80</v>
      </c>
      <c r="BK155" s="194">
        <f>ROUND(I155*H155,2)</f>
        <v>0</v>
      </c>
      <c r="BL155" s="14" t="s">
        <v>202</v>
      </c>
      <c r="BM155" s="193" t="s">
        <v>227</v>
      </c>
    </row>
    <row r="156" spans="1:65" s="2" customFormat="1" ht="11.25">
      <c r="A156" s="31"/>
      <c r="B156" s="32"/>
      <c r="C156" s="33"/>
      <c r="D156" s="195" t="s">
        <v>157</v>
      </c>
      <c r="E156" s="33"/>
      <c r="F156" s="196" t="s">
        <v>226</v>
      </c>
      <c r="G156" s="33"/>
      <c r="H156" s="33"/>
      <c r="I156" s="197"/>
      <c r="J156" s="33"/>
      <c r="K156" s="33"/>
      <c r="L156" s="36"/>
      <c r="M156" s="198"/>
      <c r="N156" s="199"/>
      <c r="O156" s="68"/>
      <c r="P156" s="68"/>
      <c r="Q156" s="68"/>
      <c r="R156" s="68"/>
      <c r="S156" s="68"/>
      <c r="T156" s="69"/>
      <c r="U156" s="31"/>
      <c r="V156" s="31"/>
      <c r="W156" s="31"/>
      <c r="X156" s="31"/>
      <c r="Y156" s="31"/>
      <c r="Z156" s="31"/>
      <c r="AA156" s="31"/>
      <c r="AB156" s="31"/>
      <c r="AC156" s="31"/>
      <c r="AD156" s="31"/>
      <c r="AE156" s="31"/>
      <c r="AT156" s="14" t="s">
        <v>157</v>
      </c>
      <c r="AU156" s="14" t="s">
        <v>80</v>
      </c>
    </row>
    <row r="157" spans="1:65" s="2" customFormat="1" ht="24.2" customHeight="1">
      <c r="A157" s="31"/>
      <c r="B157" s="32"/>
      <c r="C157" s="200" t="s">
        <v>228</v>
      </c>
      <c r="D157" s="200" t="s">
        <v>185</v>
      </c>
      <c r="E157" s="201" t="s">
        <v>229</v>
      </c>
      <c r="F157" s="202" t="s">
        <v>230</v>
      </c>
      <c r="G157" s="203" t="s">
        <v>197</v>
      </c>
      <c r="H157" s="204">
        <v>8</v>
      </c>
      <c r="I157" s="205"/>
      <c r="J157" s="206">
        <f>ROUND(I157*H157,2)</f>
        <v>0</v>
      </c>
      <c r="K157" s="202" t="s">
        <v>154</v>
      </c>
      <c r="L157" s="36"/>
      <c r="M157" s="207" t="s">
        <v>1</v>
      </c>
      <c r="N157" s="208" t="s">
        <v>38</v>
      </c>
      <c r="O157" s="68"/>
      <c r="P157" s="191">
        <f>O157*H157</f>
        <v>0</v>
      </c>
      <c r="Q157" s="191">
        <v>0</v>
      </c>
      <c r="R157" s="191">
        <f>Q157*H157</f>
        <v>0</v>
      </c>
      <c r="S157" s="191">
        <v>0</v>
      </c>
      <c r="T157" s="192">
        <f>S157*H157</f>
        <v>0</v>
      </c>
      <c r="U157" s="31"/>
      <c r="V157" s="31"/>
      <c r="W157" s="31"/>
      <c r="X157" s="31"/>
      <c r="Y157" s="31"/>
      <c r="Z157" s="31"/>
      <c r="AA157" s="31"/>
      <c r="AB157" s="31"/>
      <c r="AC157" s="31"/>
      <c r="AD157" s="31"/>
      <c r="AE157" s="31"/>
      <c r="AR157" s="193" t="s">
        <v>202</v>
      </c>
      <c r="AT157" s="193" t="s">
        <v>185</v>
      </c>
      <c r="AU157" s="193" t="s">
        <v>80</v>
      </c>
      <c r="AY157" s="14" t="s">
        <v>149</v>
      </c>
      <c r="BE157" s="194">
        <f>IF(N157="základní",J157,0)</f>
        <v>0</v>
      </c>
      <c r="BF157" s="194">
        <f>IF(N157="snížená",J157,0)</f>
        <v>0</v>
      </c>
      <c r="BG157" s="194">
        <f>IF(N157="zákl. přenesená",J157,0)</f>
        <v>0</v>
      </c>
      <c r="BH157" s="194">
        <f>IF(N157="sníž. přenesená",J157,0)</f>
        <v>0</v>
      </c>
      <c r="BI157" s="194">
        <f>IF(N157="nulová",J157,0)</f>
        <v>0</v>
      </c>
      <c r="BJ157" s="14" t="s">
        <v>80</v>
      </c>
      <c r="BK157" s="194">
        <f>ROUND(I157*H157,2)</f>
        <v>0</v>
      </c>
      <c r="BL157" s="14" t="s">
        <v>202</v>
      </c>
      <c r="BM157" s="193" t="s">
        <v>231</v>
      </c>
    </row>
    <row r="158" spans="1:65" s="2" customFormat="1" ht="87.75">
      <c r="A158" s="31"/>
      <c r="B158" s="32"/>
      <c r="C158" s="33"/>
      <c r="D158" s="195" t="s">
        <v>157</v>
      </c>
      <c r="E158" s="33"/>
      <c r="F158" s="196" t="s">
        <v>232</v>
      </c>
      <c r="G158" s="33"/>
      <c r="H158" s="33"/>
      <c r="I158" s="197"/>
      <c r="J158" s="33"/>
      <c r="K158" s="33"/>
      <c r="L158" s="36"/>
      <c r="M158" s="198"/>
      <c r="N158" s="199"/>
      <c r="O158" s="68"/>
      <c r="P158" s="68"/>
      <c r="Q158" s="68"/>
      <c r="R158" s="68"/>
      <c r="S158" s="68"/>
      <c r="T158" s="69"/>
      <c r="U158" s="31"/>
      <c r="V158" s="31"/>
      <c r="W158" s="31"/>
      <c r="X158" s="31"/>
      <c r="Y158" s="31"/>
      <c r="Z158" s="31"/>
      <c r="AA158" s="31"/>
      <c r="AB158" s="31"/>
      <c r="AC158" s="31"/>
      <c r="AD158" s="31"/>
      <c r="AE158" s="31"/>
      <c r="AT158" s="14" t="s">
        <v>157</v>
      </c>
      <c r="AU158" s="14" t="s">
        <v>80</v>
      </c>
    </row>
    <row r="159" spans="1:65" s="2" customFormat="1" ht="24.2" customHeight="1">
      <c r="A159" s="31"/>
      <c r="B159" s="32"/>
      <c r="C159" s="200" t="s">
        <v>233</v>
      </c>
      <c r="D159" s="200" t="s">
        <v>185</v>
      </c>
      <c r="E159" s="201" t="s">
        <v>234</v>
      </c>
      <c r="F159" s="202" t="s">
        <v>235</v>
      </c>
      <c r="G159" s="203" t="s">
        <v>197</v>
      </c>
      <c r="H159" s="204">
        <v>3</v>
      </c>
      <c r="I159" s="205"/>
      <c r="J159" s="206">
        <f>ROUND(I159*H159,2)</f>
        <v>0</v>
      </c>
      <c r="K159" s="202" t="s">
        <v>154</v>
      </c>
      <c r="L159" s="36"/>
      <c r="M159" s="207" t="s">
        <v>1</v>
      </c>
      <c r="N159" s="208" t="s">
        <v>38</v>
      </c>
      <c r="O159" s="68"/>
      <c r="P159" s="191">
        <f>O159*H159</f>
        <v>0</v>
      </c>
      <c r="Q159" s="191">
        <v>0</v>
      </c>
      <c r="R159" s="191">
        <f>Q159*H159</f>
        <v>0</v>
      </c>
      <c r="S159" s="191">
        <v>0</v>
      </c>
      <c r="T159" s="192">
        <f>S159*H159</f>
        <v>0</v>
      </c>
      <c r="U159" s="31"/>
      <c r="V159" s="31"/>
      <c r="W159" s="31"/>
      <c r="X159" s="31"/>
      <c r="Y159" s="31"/>
      <c r="Z159" s="31"/>
      <c r="AA159" s="31"/>
      <c r="AB159" s="31"/>
      <c r="AC159" s="31"/>
      <c r="AD159" s="31"/>
      <c r="AE159" s="31"/>
      <c r="AR159" s="193" t="s">
        <v>202</v>
      </c>
      <c r="AT159" s="193" t="s">
        <v>185</v>
      </c>
      <c r="AU159" s="193" t="s">
        <v>80</v>
      </c>
      <c r="AY159" s="14" t="s">
        <v>149</v>
      </c>
      <c r="BE159" s="194">
        <f>IF(N159="základní",J159,0)</f>
        <v>0</v>
      </c>
      <c r="BF159" s="194">
        <f>IF(N159="snížená",J159,0)</f>
        <v>0</v>
      </c>
      <c r="BG159" s="194">
        <f>IF(N159="zákl. přenesená",J159,0)</f>
        <v>0</v>
      </c>
      <c r="BH159" s="194">
        <f>IF(N159="sníž. přenesená",J159,0)</f>
        <v>0</v>
      </c>
      <c r="BI159" s="194">
        <f>IF(N159="nulová",J159,0)</f>
        <v>0</v>
      </c>
      <c r="BJ159" s="14" t="s">
        <v>80</v>
      </c>
      <c r="BK159" s="194">
        <f>ROUND(I159*H159,2)</f>
        <v>0</v>
      </c>
      <c r="BL159" s="14" t="s">
        <v>202</v>
      </c>
      <c r="BM159" s="193" t="s">
        <v>236</v>
      </c>
    </row>
    <row r="160" spans="1:65" s="2" customFormat="1" ht="11.25">
      <c r="A160" s="31"/>
      <c r="B160" s="32"/>
      <c r="C160" s="33"/>
      <c r="D160" s="195" t="s">
        <v>157</v>
      </c>
      <c r="E160" s="33"/>
      <c r="F160" s="196" t="s">
        <v>235</v>
      </c>
      <c r="G160" s="33"/>
      <c r="H160" s="33"/>
      <c r="I160" s="197"/>
      <c r="J160" s="33"/>
      <c r="K160" s="33"/>
      <c r="L160" s="36"/>
      <c r="M160" s="198"/>
      <c r="N160" s="199"/>
      <c r="O160" s="68"/>
      <c r="P160" s="68"/>
      <c r="Q160" s="68"/>
      <c r="R160" s="68"/>
      <c r="S160" s="68"/>
      <c r="T160" s="69"/>
      <c r="U160" s="31"/>
      <c r="V160" s="31"/>
      <c r="W160" s="31"/>
      <c r="X160" s="31"/>
      <c r="Y160" s="31"/>
      <c r="Z160" s="31"/>
      <c r="AA160" s="31"/>
      <c r="AB160" s="31"/>
      <c r="AC160" s="31"/>
      <c r="AD160" s="31"/>
      <c r="AE160" s="31"/>
      <c r="AT160" s="14" t="s">
        <v>157</v>
      </c>
      <c r="AU160" s="14" t="s">
        <v>80</v>
      </c>
    </row>
    <row r="161" spans="1:65" s="2" customFormat="1" ht="24.2" customHeight="1">
      <c r="A161" s="31"/>
      <c r="B161" s="32"/>
      <c r="C161" s="181" t="s">
        <v>237</v>
      </c>
      <c r="D161" s="181" t="s">
        <v>150</v>
      </c>
      <c r="E161" s="182" t="s">
        <v>238</v>
      </c>
      <c r="F161" s="183" t="s">
        <v>239</v>
      </c>
      <c r="G161" s="184" t="s">
        <v>153</v>
      </c>
      <c r="H161" s="185">
        <v>200</v>
      </c>
      <c r="I161" s="186"/>
      <c r="J161" s="187">
        <f>ROUND(I161*H161,2)</f>
        <v>0</v>
      </c>
      <c r="K161" s="183" t="s">
        <v>154</v>
      </c>
      <c r="L161" s="188"/>
      <c r="M161" s="189" t="s">
        <v>1</v>
      </c>
      <c r="N161" s="190" t="s">
        <v>38</v>
      </c>
      <c r="O161" s="68"/>
      <c r="P161" s="191">
        <f>O161*H161</f>
        <v>0</v>
      </c>
      <c r="Q161" s="191">
        <v>0</v>
      </c>
      <c r="R161" s="191">
        <f>Q161*H161</f>
        <v>0</v>
      </c>
      <c r="S161" s="191">
        <v>0</v>
      </c>
      <c r="T161" s="192">
        <f>S161*H161</f>
        <v>0</v>
      </c>
      <c r="U161" s="31"/>
      <c r="V161" s="31"/>
      <c r="W161" s="31"/>
      <c r="X161" s="31"/>
      <c r="Y161" s="31"/>
      <c r="Z161" s="31"/>
      <c r="AA161" s="31"/>
      <c r="AB161" s="31"/>
      <c r="AC161" s="31"/>
      <c r="AD161" s="31"/>
      <c r="AE161" s="31"/>
      <c r="AR161" s="193" t="s">
        <v>180</v>
      </c>
      <c r="AT161" s="193" t="s">
        <v>150</v>
      </c>
      <c r="AU161" s="193" t="s">
        <v>80</v>
      </c>
      <c r="AY161" s="14" t="s">
        <v>149</v>
      </c>
      <c r="BE161" s="194">
        <f>IF(N161="základní",J161,0)</f>
        <v>0</v>
      </c>
      <c r="BF161" s="194">
        <f>IF(N161="snížená",J161,0)</f>
        <v>0</v>
      </c>
      <c r="BG161" s="194">
        <f>IF(N161="zákl. přenesená",J161,0)</f>
        <v>0</v>
      </c>
      <c r="BH161" s="194">
        <f>IF(N161="sníž. přenesená",J161,0)</f>
        <v>0</v>
      </c>
      <c r="BI161" s="194">
        <f>IF(N161="nulová",J161,0)</f>
        <v>0</v>
      </c>
      <c r="BJ161" s="14" t="s">
        <v>80</v>
      </c>
      <c r="BK161" s="194">
        <f>ROUND(I161*H161,2)</f>
        <v>0</v>
      </c>
      <c r="BL161" s="14" t="s">
        <v>164</v>
      </c>
      <c r="BM161" s="193" t="s">
        <v>240</v>
      </c>
    </row>
    <row r="162" spans="1:65" s="2" customFormat="1" ht="19.5">
      <c r="A162" s="31"/>
      <c r="B162" s="32"/>
      <c r="C162" s="33"/>
      <c r="D162" s="195" t="s">
        <v>157</v>
      </c>
      <c r="E162" s="33"/>
      <c r="F162" s="196" t="s">
        <v>239</v>
      </c>
      <c r="G162" s="33"/>
      <c r="H162" s="33"/>
      <c r="I162" s="197"/>
      <c r="J162" s="33"/>
      <c r="K162" s="33"/>
      <c r="L162" s="36"/>
      <c r="M162" s="198"/>
      <c r="N162" s="199"/>
      <c r="O162" s="68"/>
      <c r="P162" s="68"/>
      <c r="Q162" s="68"/>
      <c r="R162" s="68"/>
      <c r="S162" s="68"/>
      <c r="T162" s="69"/>
      <c r="U162" s="31"/>
      <c r="V162" s="31"/>
      <c r="W162" s="31"/>
      <c r="X162" s="31"/>
      <c r="Y162" s="31"/>
      <c r="Z162" s="31"/>
      <c r="AA162" s="31"/>
      <c r="AB162" s="31"/>
      <c r="AC162" s="31"/>
      <c r="AD162" s="31"/>
      <c r="AE162" s="31"/>
      <c r="AT162" s="14" t="s">
        <v>157</v>
      </c>
      <c r="AU162" s="14" t="s">
        <v>80</v>
      </c>
    </row>
    <row r="163" spans="1:65" s="2" customFormat="1" ht="24.2" customHeight="1">
      <c r="A163" s="31"/>
      <c r="B163" s="32"/>
      <c r="C163" s="181" t="s">
        <v>7</v>
      </c>
      <c r="D163" s="181" t="s">
        <v>150</v>
      </c>
      <c r="E163" s="182" t="s">
        <v>241</v>
      </c>
      <c r="F163" s="183" t="s">
        <v>242</v>
      </c>
      <c r="G163" s="184" t="s">
        <v>153</v>
      </c>
      <c r="H163" s="185">
        <v>180</v>
      </c>
      <c r="I163" s="186"/>
      <c r="J163" s="187">
        <f>ROUND(I163*H163,2)</f>
        <v>0</v>
      </c>
      <c r="K163" s="183" t="s">
        <v>154</v>
      </c>
      <c r="L163" s="188"/>
      <c r="M163" s="189" t="s">
        <v>1</v>
      </c>
      <c r="N163" s="190" t="s">
        <v>38</v>
      </c>
      <c r="O163" s="68"/>
      <c r="P163" s="191">
        <f>O163*H163</f>
        <v>0</v>
      </c>
      <c r="Q163" s="191">
        <v>0</v>
      </c>
      <c r="R163" s="191">
        <f>Q163*H163</f>
        <v>0</v>
      </c>
      <c r="S163" s="191">
        <v>0</v>
      </c>
      <c r="T163" s="192">
        <f>S163*H163</f>
        <v>0</v>
      </c>
      <c r="U163" s="31"/>
      <c r="V163" s="31"/>
      <c r="W163" s="31"/>
      <c r="X163" s="31"/>
      <c r="Y163" s="31"/>
      <c r="Z163" s="31"/>
      <c r="AA163" s="31"/>
      <c r="AB163" s="31"/>
      <c r="AC163" s="31"/>
      <c r="AD163" s="31"/>
      <c r="AE163" s="31"/>
      <c r="AR163" s="193" t="s">
        <v>180</v>
      </c>
      <c r="AT163" s="193" t="s">
        <v>150</v>
      </c>
      <c r="AU163" s="193" t="s">
        <v>80</v>
      </c>
      <c r="AY163" s="14" t="s">
        <v>149</v>
      </c>
      <c r="BE163" s="194">
        <f>IF(N163="základní",J163,0)</f>
        <v>0</v>
      </c>
      <c r="BF163" s="194">
        <f>IF(N163="snížená",J163,0)</f>
        <v>0</v>
      </c>
      <c r="BG163" s="194">
        <f>IF(N163="zákl. přenesená",J163,0)</f>
        <v>0</v>
      </c>
      <c r="BH163" s="194">
        <f>IF(N163="sníž. přenesená",J163,0)</f>
        <v>0</v>
      </c>
      <c r="BI163" s="194">
        <f>IF(N163="nulová",J163,0)</f>
        <v>0</v>
      </c>
      <c r="BJ163" s="14" t="s">
        <v>80</v>
      </c>
      <c r="BK163" s="194">
        <f>ROUND(I163*H163,2)</f>
        <v>0</v>
      </c>
      <c r="BL163" s="14" t="s">
        <v>164</v>
      </c>
      <c r="BM163" s="193" t="s">
        <v>243</v>
      </c>
    </row>
    <row r="164" spans="1:65" s="2" customFormat="1" ht="19.5">
      <c r="A164" s="31"/>
      <c r="B164" s="32"/>
      <c r="C164" s="33"/>
      <c r="D164" s="195" t="s">
        <v>157</v>
      </c>
      <c r="E164" s="33"/>
      <c r="F164" s="196" t="s">
        <v>242</v>
      </c>
      <c r="G164" s="33"/>
      <c r="H164" s="33"/>
      <c r="I164" s="197"/>
      <c r="J164" s="33"/>
      <c r="K164" s="33"/>
      <c r="L164" s="36"/>
      <c r="M164" s="198"/>
      <c r="N164" s="199"/>
      <c r="O164" s="68"/>
      <c r="P164" s="68"/>
      <c r="Q164" s="68"/>
      <c r="R164" s="68"/>
      <c r="S164" s="68"/>
      <c r="T164" s="69"/>
      <c r="U164" s="31"/>
      <c r="V164" s="31"/>
      <c r="W164" s="31"/>
      <c r="X164" s="31"/>
      <c r="Y164" s="31"/>
      <c r="Z164" s="31"/>
      <c r="AA164" s="31"/>
      <c r="AB164" s="31"/>
      <c r="AC164" s="31"/>
      <c r="AD164" s="31"/>
      <c r="AE164" s="31"/>
      <c r="AT164" s="14" t="s">
        <v>157</v>
      </c>
      <c r="AU164" s="14" t="s">
        <v>80</v>
      </c>
    </row>
    <row r="165" spans="1:65" s="2" customFormat="1" ht="24.2" customHeight="1">
      <c r="A165" s="31"/>
      <c r="B165" s="32"/>
      <c r="C165" s="181" t="s">
        <v>244</v>
      </c>
      <c r="D165" s="181" t="s">
        <v>150</v>
      </c>
      <c r="E165" s="182" t="s">
        <v>245</v>
      </c>
      <c r="F165" s="183" t="s">
        <v>246</v>
      </c>
      <c r="G165" s="184" t="s">
        <v>153</v>
      </c>
      <c r="H165" s="185">
        <v>210</v>
      </c>
      <c r="I165" s="186"/>
      <c r="J165" s="187">
        <f>ROUND(I165*H165,2)</f>
        <v>0</v>
      </c>
      <c r="K165" s="183" t="s">
        <v>154</v>
      </c>
      <c r="L165" s="188"/>
      <c r="M165" s="189" t="s">
        <v>1</v>
      </c>
      <c r="N165" s="190" t="s">
        <v>38</v>
      </c>
      <c r="O165" s="68"/>
      <c r="P165" s="191">
        <f>O165*H165</f>
        <v>0</v>
      </c>
      <c r="Q165" s="191">
        <v>0</v>
      </c>
      <c r="R165" s="191">
        <f>Q165*H165</f>
        <v>0</v>
      </c>
      <c r="S165" s="191">
        <v>0</v>
      </c>
      <c r="T165" s="192">
        <f>S165*H165</f>
        <v>0</v>
      </c>
      <c r="U165" s="31"/>
      <c r="V165" s="31"/>
      <c r="W165" s="31"/>
      <c r="X165" s="31"/>
      <c r="Y165" s="31"/>
      <c r="Z165" s="31"/>
      <c r="AA165" s="31"/>
      <c r="AB165" s="31"/>
      <c r="AC165" s="31"/>
      <c r="AD165" s="31"/>
      <c r="AE165" s="31"/>
      <c r="AR165" s="193" t="s">
        <v>180</v>
      </c>
      <c r="AT165" s="193" t="s">
        <v>150</v>
      </c>
      <c r="AU165" s="193" t="s">
        <v>80</v>
      </c>
      <c r="AY165" s="14" t="s">
        <v>149</v>
      </c>
      <c r="BE165" s="194">
        <f>IF(N165="základní",J165,0)</f>
        <v>0</v>
      </c>
      <c r="BF165" s="194">
        <f>IF(N165="snížená",J165,0)</f>
        <v>0</v>
      </c>
      <c r="BG165" s="194">
        <f>IF(N165="zákl. přenesená",J165,0)</f>
        <v>0</v>
      </c>
      <c r="BH165" s="194">
        <f>IF(N165="sníž. přenesená",J165,0)</f>
        <v>0</v>
      </c>
      <c r="BI165" s="194">
        <f>IF(N165="nulová",J165,0)</f>
        <v>0</v>
      </c>
      <c r="BJ165" s="14" t="s">
        <v>80</v>
      </c>
      <c r="BK165" s="194">
        <f>ROUND(I165*H165,2)</f>
        <v>0</v>
      </c>
      <c r="BL165" s="14" t="s">
        <v>164</v>
      </c>
      <c r="BM165" s="193" t="s">
        <v>247</v>
      </c>
    </row>
    <row r="166" spans="1:65" s="2" customFormat="1" ht="19.5">
      <c r="A166" s="31"/>
      <c r="B166" s="32"/>
      <c r="C166" s="33"/>
      <c r="D166" s="195" t="s">
        <v>157</v>
      </c>
      <c r="E166" s="33"/>
      <c r="F166" s="196" t="s">
        <v>246</v>
      </c>
      <c r="G166" s="33"/>
      <c r="H166" s="33"/>
      <c r="I166" s="197"/>
      <c r="J166" s="33"/>
      <c r="K166" s="33"/>
      <c r="L166" s="36"/>
      <c r="M166" s="198"/>
      <c r="N166" s="199"/>
      <c r="O166" s="68"/>
      <c r="P166" s="68"/>
      <c r="Q166" s="68"/>
      <c r="R166" s="68"/>
      <c r="S166" s="68"/>
      <c r="T166" s="69"/>
      <c r="U166" s="31"/>
      <c r="V166" s="31"/>
      <c r="W166" s="31"/>
      <c r="X166" s="31"/>
      <c r="Y166" s="31"/>
      <c r="Z166" s="31"/>
      <c r="AA166" s="31"/>
      <c r="AB166" s="31"/>
      <c r="AC166" s="31"/>
      <c r="AD166" s="31"/>
      <c r="AE166" s="31"/>
      <c r="AT166" s="14" t="s">
        <v>157</v>
      </c>
      <c r="AU166" s="14" t="s">
        <v>80</v>
      </c>
    </row>
    <row r="167" spans="1:65" s="2" customFormat="1" ht="24.2" customHeight="1">
      <c r="A167" s="31"/>
      <c r="B167" s="32"/>
      <c r="C167" s="181" t="s">
        <v>248</v>
      </c>
      <c r="D167" s="181" t="s">
        <v>150</v>
      </c>
      <c r="E167" s="182" t="s">
        <v>249</v>
      </c>
      <c r="F167" s="183" t="s">
        <v>250</v>
      </c>
      <c r="G167" s="184" t="s">
        <v>153</v>
      </c>
      <c r="H167" s="185">
        <v>650</v>
      </c>
      <c r="I167" s="186"/>
      <c r="J167" s="187">
        <f>ROUND(I167*H167,2)</f>
        <v>0</v>
      </c>
      <c r="K167" s="183" t="s">
        <v>154</v>
      </c>
      <c r="L167" s="188"/>
      <c r="M167" s="189" t="s">
        <v>1</v>
      </c>
      <c r="N167" s="190" t="s">
        <v>38</v>
      </c>
      <c r="O167" s="68"/>
      <c r="P167" s="191">
        <f>O167*H167</f>
        <v>0</v>
      </c>
      <c r="Q167" s="191">
        <v>0</v>
      </c>
      <c r="R167" s="191">
        <f>Q167*H167</f>
        <v>0</v>
      </c>
      <c r="S167" s="191">
        <v>0</v>
      </c>
      <c r="T167" s="192">
        <f>S167*H167</f>
        <v>0</v>
      </c>
      <c r="U167" s="31"/>
      <c r="V167" s="31"/>
      <c r="W167" s="31"/>
      <c r="X167" s="31"/>
      <c r="Y167" s="31"/>
      <c r="Z167" s="31"/>
      <c r="AA167" s="31"/>
      <c r="AB167" s="31"/>
      <c r="AC167" s="31"/>
      <c r="AD167" s="31"/>
      <c r="AE167" s="31"/>
      <c r="AR167" s="193" t="s">
        <v>180</v>
      </c>
      <c r="AT167" s="193" t="s">
        <v>150</v>
      </c>
      <c r="AU167" s="193" t="s">
        <v>80</v>
      </c>
      <c r="AY167" s="14" t="s">
        <v>149</v>
      </c>
      <c r="BE167" s="194">
        <f>IF(N167="základní",J167,0)</f>
        <v>0</v>
      </c>
      <c r="BF167" s="194">
        <f>IF(N167="snížená",J167,0)</f>
        <v>0</v>
      </c>
      <c r="BG167" s="194">
        <f>IF(N167="zákl. přenesená",J167,0)</f>
        <v>0</v>
      </c>
      <c r="BH167" s="194">
        <f>IF(N167="sníž. přenesená",J167,0)</f>
        <v>0</v>
      </c>
      <c r="BI167" s="194">
        <f>IF(N167="nulová",J167,0)</f>
        <v>0</v>
      </c>
      <c r="BJ167" s="14" t="s">
        <v>80</v>
      </c>
      <c r="BK167" s="194">
        <f>ROUND(I167*H167,2)</f>
        <v>0</v>
      </c>
      <c r="BL167" s="14" t="s">
        <v>164</v>
      </c>
      <c r="BM167" s="193" t="s">
        <v>251</v>
      </c>
    </row>
    <row r="168" spans="1:65" s="2" customFormat="1" ht="19.5">
      <c r="A168" s="31"/>
      <c r="B168" s="32"/>
      <c r="C168" s="33"/>
      <c r="D168" s="195" t="s">
        <v>157</v>
      </c>
      <c r="E168" s="33"/>
      <c r="F168" s="196" t="s">
        <v>250</v>
      </c>
      <c r="G168" s="33"/>
      <c r="H168" s="33"/>
      <c r="I168" s="197"/>
      <c r="J168" s="33"/>
      <c r="K168" s="33"/>
      <c r="L168" s="36"/>
      <c r="M168" s="198"/>
      <c r="N168" s="199"/>
      <c r="O168" s="68"/>
      <c r="P168" s="68"/>
      <c r="Q168" s="68"/>
      <c r="R168" s="68"/>
      <c r="S168" s="68"/>
      <c r="T168" s="69"/>
      <c r="U168" s="31"/>
      <c r="V168" s="31"/>
      <c r="W168" s="31"/>
      <c r="X168" s="31"/>
      <c r="Y168" s="31"/>
      <c r="Z168" s="31"/>
      <c r="AA168" s="31"/>
      <c r="AB168" s="31"/>
      <c r="AC168" s="31"/>
      <c r="AD168" s="31"/>
      <c r="AE168" s="31"/>
      <c r="AT168" s="14" t="s">
        <v>157</v>
      </c>
      <c r="AU168" s="14" t="s">
        <v>80</v>
      </c>
    </row>
    <row r="169" spans="1:65" s="2" customFormat="1" ht="24.2" customHeight="1">
      <c r="A169" s="31"/>
      <c r="B169" s="32"/>
      <c r="C169" s="181" t="s">
        <v>252</v>
      </c>
      <c r="D169" s="181" t="s">
        <v>150</v>
      </c>
      <c r="E169" s="182" t="s">
        <v>253</v>
      </c>
      <c r="F169" s="183" t="s">
        <v>254</v>
      </c>
      <c r="G169" s="184" t="s">
        <v>153</v>
      </c>
      <c r="H169" s="185">
        <v>205</v>
      </c>
      <c r="I169" s="186"/>
      <c r="J169" s="187">
        <f>ROUND(I169*H169,2)</f>
        <v>0</v>
      </c>
      <c r="K169" s="183" t="s">
        <v>154</v>
      </c>
      <c r="L169" s="188"/>
      <c r="M169" s="189" t="s">
        <v>1</v>
      </c>
      <c r="N169" s="190" t="s">
        <v>38</v>
      </c>
      <c r="O169" s="68"/>
      <c r="P169" s="191">
        <f>O169*H169</f>
        <v>0</v>
      </c>
      <c r="Q169" s="191">
        <v>0</v>
      </c>
      <c r="R169" s="191">
        <f>Q169*H169</f>
        <v>0</v>
      </c>
      <c r="S169" s="191">
        <v>0</v>
      </c>
      <c r="T169" s="192">
        <f>S169*H169</f>
        <v>0</v>
      </c>
      <c r="U169" s="31"/>
      <c r="V169" s="31"/>
      <c r="W169" s="31"/>
      <c r="X169" s="31"/>
      <c r="Y169" s="31"/>
      <c r="Z169" s="31"/>
      <c r="AA169" s="31"/>
      <c r="AB169" s="31"/>
      <c r="AC169" s="31"/>
      <c r="AD169" s="31"/>
      <c r="AE169" s="31"/>
      <c r="AR169" s="193" t="s">
        <v>180</v>
      </c>
      <c r="AT169" s="193" t="s">
        <v>150</v>
      </c>
      <c r="AU169" s="193" t="s">
        <v>80</v>
      </c>
      <c r="AY169" s="14" t="s">
        <v>149</v>
      </c>
      <c r="BE169" s="194">
        <f>IF(N169="základní",J169,0)</f>
        <v>0</v>
      </c>
      <c r="BF169" s="194">
        <f>IF(N169="snížená",J169,0)</f>
        <v>0</v>
      </c>
      <c r="BG169" s="194">
        <f>IF(N169="zákl. přenesená",J169,0)</f>
        <v>0</v>
      </c>
      <c r="BH169" s="194">
        <f>IF(N169="sníž. přenesená",J169,0)</f>
        <v>0</v>
      </c>
      <c r="BI169" s="194">
        <f>IF(N169="nulová",J169,0)</f>
        <v>0</v>
      </c>
      <c r="BJ169" s="14" t="s">
        <v>80</v>
      </c>
      <c r="BK169" s="194">
        <f>ROUND(I169*H169,2)</f>
        <v>0</v>
      </c>
      <c r="BL169" s="14" t="s">
        <v>164</v>
      </c>
      <c r="BM169" s="193" t="s">
        <v>255</v>
      </c>
    </row>
    <row r="170" spans="1:65" s="2" customFormat="1" ht="19.5">
      <c r="A170" s="31"/>
      <c r="B170" s="32"/>
      <c r="C170" s="33"/>
      <c r="D170" s="195" t="s">
        <v>157</v>
      </c>
      <c r="E170" s="33"/>
      <c r="F170" s="196" t="s">
        <v>254</v>
      </c>
      <c r="G170" s="33"/>
      <c r="H170" s="33"/>
      <c r="I170" s="197"/>
      <c r="J170" s="33"/>
      <c r="K170" s="33"/>
      <c r="L170" s="36"/>
      <c r="M170" s="198"/>
      <c r="N170" s="199"/>
      <c r="O170" s="68"/>
      <c r="P170" s="68"/>
      <c r="Q170" s="68"/>
      <c r="R170" s="68"/>
      <c r="S170" s="68"/>
      <c r="T170" s="69"/>
      <c r="U170" s="31"/>
      <c r="V170" s="31"/>
      <c r="W170" s="31"/>
      <c r="X170" s="31"/>
      <c r="Y170" s="31"/>
      <c r="Z170" s="31"/>
      <c r="AA170" s="31"/>
      <c r="AB170" s="31"/>
      <c r="AC170" s="31"/>
      <c r="AD170" s="31"/>
      <c r="AE170" s="31"/>
      <c r="AT170" s="14" t="s">
        <v>157</v>
      </c>
      <c r="AU170" s="14" t="s">
        <v>80</v>
      </c>
    </row>
    <row r="171" spans="1:65" s="2" customFormat="1" ht="24.2" customHeight="1">
      <c r="A171" s="31"/>
      <c r="B171" s="32"/>
      <c r="C171" s="181" t="s">
        <v>256</v>
      </c>
      <c r="D171" s="181" t="s">
        <v>150</v>
      </c>
      <c r="E171" s="182" t="s">
        <v>257</v>
      </c>
      <c r="F171" s="183" t="s">
        <v>258</v>
      </c>
      <c r="G171" s="184" t="s">
        <v>153</v>
      </c>
      <c r="H171" s="185">
        <v>860</v>
      </c>
      <c r="I171" s="186"/>
      <c r="J171" s="187">
        <f>ROUND(I171*H171,2)</f>
        <v>0</v>
      </c>
      <c r="K171" s="183" t="s">
        <v>154</v>
      </c>
      <c r="L171" s="188"/>
      <c r="M171" s="189" t="s">
        <v>1</v>
      </c>
      <c r="N171" s="190" t="s">
        <v>38</v>
      </c>
      <c r="O171" s="68"/>
      <c r="P171" s="191">
        <f>O171*H171</f>
        <v>0</v>
      </c>
      <c r="Q171" s="191">
        <v>0</v>
      </c>
      <c r="R171" s="191">
        <f>Q171*H171</f>
        <v>0</v>
      </c>
      <c r="S171" s="191">
        <v>0</v>
      </c>
      <c r="T171" s="192">
        <f>S171*H171</f>
        <v>0</v>
      </c>
      <c r="U171" s="31"/>
      <c r="V171" s="31"/>
      <c r="W171" s="31"/>
      <c r="X171" s="31"/>
      <c r="Y171" s="31"/>
      <c r="Z171" s="31"/>
      <c r="AA171" s="31"/>
      <c r="AB171" s="31"/>
      <c r="AC171" s="31"/>
      <c r="AD171" s="31"/>
      <c r="AE171" s="31"/>
      <c r="AR171" s="193" t="s">
        <v>180</v>
      </c>
      <c r="AT171" s="193" t="s">
        <v>150</v>
      </c>
      <c r="AU171" s="193" t="s">
        <v>80</v>
      </c>
      <c r="AY171" s="14" t="s">
        <v>149</v>
      </c>
      <c r="BE171" s="194">
        <f>IF(N171="základní",J171,0)</f>
        <v>0</v>
      </c>
      <c r="BF171" s="194">
        <f>IF(N171="snížená",J171,0)</f>
        <v>0</v>
      </c>
      <c r="BG171" s="194">
        <f>IF(N171="zákl. přenesená",J171,0)</f>
        <v>0</v>
      </c>
      <c r="BH171" s="194">
        <f>IF(N171="sníž. přenesená",J171,0)</f>
        <v>0</v>
      </c>
      <c r="BI171" s="194">
        <f>IF(N171="nulová",J171,0)</f>
        <v>0</v>
      </c>
      <c r="BJ171" s="14" t="s">
        <v>80</v>
      </c>
      <c r="BK171" s="194">
        <f>ROUND(I171*H171,2)</f>
        <v>0</v>
      </c>
      <c r="BL171" s="14" t="s">
        <v>164</v>
      </c>
      <c r="BM171" s="193" t="s">
        <v>259</v>
      </c>
    </row>
    <row r="172" spans="1:65" s="2" customFormat="1" ht="19.5">
      <c r="A172" s="31"/>
      <c r="B172" s="32"/>
      <c r="C172" s="33"/>
      <c r="D172" s="195" t="s">
        <v>157</v>
      </c>
      <c r="E172" s="33"/>
      <c r="F172" s="196" t="s">
        <v>258</v>
      </c>
      <c r="G172" s="33"/>
      <c r="H172" s="33"/>
      <c r="I172" s="197"/>
      <c r="J172" s="33"/>
      <c r="K172" s="33"/>
      <c r="L172" s="36"/>
      <c r="M172" s="198"/>
      <c r="N172" s="199"/>
      <c r="O172" s="68"/>
      <c r="P172" s="68"/>
      <c r="Q172" s="68"/>
      <c r="R172" s="68"/>
      <c r="S172" s="68"/>
      <c r="T172" s="69"/>
      <c r="U172" s="31"/>
      <c r="V172" s="31"/>
      <c r="W172" s="31"/>
      <c r="X172" s="31"/>
      <c r="Y172" s="31"/>
      <c r="Z172" s="31"/>
      <c r="AA172" s="31"/>
      <c r="AB172" s="31"/>
      <c r="AC172" s="31"/>
      <c r="AD172" s="31"/>
      <c r="AE172" s="31"/>
      <c r="AT172" s="14" t="s">
        <v>157</v>
      </c>
      <c r="AU172" s="14" t="s">
        <v>80</v>
      </c>
    </row>
    <row r="173" spans="1:65" s="2" customFormat="1" ht="24.2" customHeight="1">
      <c r="A173" s="31"/>
      <c r="B173" s="32"/>
      <c r="C173" s="181" t="s">
        <v>260</v>
      </c>
      <c r="D173" s="181" t="s">
        <v>150</v>
      </c>
      <c r="E173" s="182" t="s">
        <v>261</v>
      </c>
      <c r="F173" s="183" t="s">
        <v>262</v>
      </c>
      <c r="G173" s="184" t="s">
        <v>153</v>
      </c>
      <c r="H173" s="185">
        <v>250</v>
      </c>
      <c r="I173" s="186"/>
      <c r="J173" s="187">
        <f>ROUND(I173*H173,2)</f>
        <v>0</v>
      </c>
      <c r="K173" s="183" t="s">
        <v>154</v>
      </c>
      <c r="L173" s="188"/>
      <c r="M173" s="189" t="s">
        <v>1</v>
      </c>
      <c r="N173" s="190" t="s">
        <v>38</v>
      </c>
      <c r="O173" s="68"/>
      <c r="P173" s="191">
        <f>O173*H173</f>
        <v>0</v>
      </c>
      <c r="Q173" s="191">
        <v>0</v>
      </c>
      <c r="R173" s="191">
        <f>Q173*H173</f>
        <v>0</v>
      </c>
      <c r="S173" s="191">
        <v>0</v>
      </c>
      <c r="T173" s="192">
        <f>S173*H173</f>
        <v>0</v>
      </c>
      <c r="U173" s="31"/>
      <c r="V173" s="31"/>
      <c r="W173" s="31"/>
      <c r="X173" s="31"/>
      <c r="Y173" s="31"/>
      <c r="Z173" s="31"/>
      <c r="AA173" s="31"/>
      <c r="AB173" s="31"/>
      <c r="AC173" s="31"/>
      <c r="AD173" s="31"/>
      <c r="AE173" s="31"/>
      <c r="AR173" s="193" t="s">
        <v>155</v>
      </c>
      <c r="AT173" s="193" t="s">
        <v>150</v>
      </c>
      <c r="AU173" s="193" t="s">
        <v>80</v>
      </c>
      <c r="AY173" s="14" t="s">
        <v>149</v>
      </c>
      <c r="BE173" s="194">
        <f>IF(N173="základní",J173,0)</f>
        <v>0</v>
      </c>
      <c r="BF173" s="194">
        <f>IF(N173="snížená",J173,0)</f>
        <v>0</v>
      </c>
      <c r="BG173" s="194">
        <f>IF(N173="zákl. přenesená",J173,0)</f>
        <v>0</v>
      </c>
      <c r="BH173" s="194">
        <f>IF(N173="sníž. přenesená",J173,0)</f>
        <v>0</v>
      </c>
      <c r="BI173" s="194">
        <f>IF(N173="nulová",J173,0)</f>
        <v>0</v>
      </c>
      <c r="BJ173" s="14" t="s">
        <v>80</v>
      </c>
      <c r="BK173" s="194">
        <f>ROUND(I173*H173,2)</f>
        <v>0</v>
      </c>
      <c r="BL173" s="14" t="s">
        <v>155</v>
      </c>
      <c r="BM173" s="193" t="s">
        <v>263</v>
      </c>
    </row>
    <row r="174" spans="1:65" s="2" customFormat="1" ht="19.5">
      <c r="A174" s="31"/>
      <c r="B174" s="32"/>
      <c r="C174" s="33"/>
      <c r="D174" s="195" t="s">
        <v>157</v>
      </c>
      <c r="E174" s="33"/>
      <c r="F174" s="196" t="s">
        <v>262</v>
      </c>
      <c r="G174" s="33"/>
      <c r="H174" s="33"/>
      <c r="I174" s="197"/>
      <c r="J174" s="33"/>
      <c r="K174" s="33"/>
      <c r="L174" s="36"/>
      <c r="M174" s="198"/>
      <c r="N174" s="199"/>
      <c r="O174" s="68"/>
      <c r="P174" s="68"/>
      <c r="Q174" s="68"/>
      <c r="R174" s="68"/>
      <c r="S174" s="68"/>
      <c r="T174" s="69"/>
      <c r="U174" s="31"/>
      <c r="V174" s="31"/>
      <c r="W174" s="31"/>
      <c r="X174" s="31"/>
      <c r="Y174" s="31"/>
      <c r="Z174" s="31"/>
      <c r="AA174" s="31"/>
      <c r="AB174" s="31"/>
      <c r="AC174" s="31"/>
      <c r="AD174" s="31"/>
      <c r="AE174" s="31"/>
      <c r="AT174" s="14" t="s">
        <v>157</v>
      </c>
      <c r="AU174" s="14" t="s">
        <v>80</v>
      </c>
    </row>
    <row r="175" spans="1:65" s="2" customFormat="1" ht="24.2" customHeight="1">
      <c r="A175" s="31"/>
      <c r="B175" s="32"/>
      <c r="C175" s="181" t="s">
        <v>264</v>
      </c>
      <c r="D175" s="181" t="s">
        <v>150</v>
      </c>
      <c r="E175" s="182" t="s">
        <v>265</v>
      </c>
      <c r="F175" s="183" t="s">
        <v>266</v>
      </c>
      <c r="G175" s="184" t="s">
        <v>153</v>
      </c>
      <c r="H175" s="185">
        <v>650</v>
      </c>
      <c r="I175" s="186"/>
      <c r="J175" s="187">
        <f>ROUND(I175*H175,2)</f>
        <v>0</v>
      </c>
      <c r="K175" s="183" t="s">
        <v>154</v>
      </c>
      <c r="L175" s="188"/>
      <c r="M175" s="189" t="s">
        <v>1</v>
      </c>
      <c r="N175" s="190" t="s">
        <v>38</v>
      </c>
      <c r="O175" s="68"/>
      <c r="P175" s="191">
        <f>O175*H175</f>
        <v>0</v>
      </c>
      <c r="Q175" s="191">
        <v>0</v>
      </c>
      <c r="R175" s="191">
        <f>Q175*H175</f>
        <v>0</v>
      </c>
      <c r="S175" s="191">
        <v>0</v>
      </c>
      <c r="T175" s="192">
        <f>S175*H175</f>
        <v>0</v>
      </c>
      <c r="U175" s="31"/>
      <c r="V175" s="31"/>
      <c r="W175" s="31"/>
      <c r="X175" s="31"/>
      <c r="Y175" s="31"/>
      <c r="Z175" s="31"/>
      <c r="AA175" s="31"/>
      <c r="AB175" s="31"/>
      <c r="AC175" s="31"/>
      <c r="AD175" s="31"/>
      <c r="AE175" s="31"/>
      <c r="AR175" s="193" t="s">
        <v>180</v>
      </c>
      <c r="AT175" s="193" t="s">
        <v>150</v>
      </c>
      <c r="AU175" s="193" t="s">
        <v>80</v>
      </c>
      <c r="AY175" s="14" t="s">
        <v>149</v>
      </c>
      <c r="BE175" s="194">
        <f>IF(N175="základní",J175,0)</f>
        <v>0</v>
      </c>
      <c r="BF175" s="194">
        <f>IF(N175="snížená",J175,0)</f>
        <v>0</v>
      </c>
      <c r="BG175" s="194">
        <f>IF(N175="zákl. přenesená",J175,0)</f>
        <v>0</v>
      </c>
      <c r="BH175" s="194">
        <f>IF(N175="sníž. přenesená",J175,0)</f>
        <v>0</v>
      </c>
      <c r="BI175" s="194">
        <f>IF(N175="nulová",J175,0)</f>
        <v>0</v>
      </c>
      <c r="BJ175" s="14" t="s">
        <v>80</v>
      </c>
      <c r="BK175" s="194">
        <f>ROUND(I175*H175,2)</f>
        <v>0</v>
      </c>
      <c r="BL175" s="14" t="s">
        <v>164</v>
      </c>
      <c r="BM175" s="193" t="s">
        <v>267</v>
      </c>
    </row>
    <row r="176" spans="1:65" s="2" customFormat="1" ht="19.5">
      <c r="A176" s="31"/>
      <c r="B176" s="32"/>
      <c r="C176" s="33"/>
      <c r="D176" s="195" t="s">
        <v>157</v>
      </c>
      <c r="E176" s="33"/>
      <c r="F176" s="196" t="s">
        <v>266</v>
      </c>
      <c r="G176" s="33"/>
      <c r="H176" s="33"/>
      <c r="I176" s="197"/>
      <c r="J176" s="33"/>
      <c r="K176" s="33"/>
      <c r="L176" s="36"/>
      <c r="M176" s="198"/>
      <c r="N176" s="199"/>
      <c r="O176" s="68"/>
      <c r="P176" s="68"/>
      <c r="Q176" s="68"/>
      <c r="R176" s="68"/>
      <c r="S176" s="68"/>
      <c r="T176" s="69"/>
      <c r="U176" s="31"/>
      <c r="V176" s="31"/>
      <c r="W176" s="31"/>
      <c r="X176" s="31"/>
      <c r="Y176" s="31"/>
      <c r="Z176" s="31"/>
      <c r="AA176" s="31"/>
      <c r="AB176" s="31"/>
      <c r="AC176" s="31"/>
      <c r="AD176" s="31"/>
      <c r="AE176" s="31"/>
      <c r="AT176" s="14" t="s">
        <v>157</v>
      </c>
      <c r="AU176" s="14" t="s">
        <v>80</v>
      </c>
    </row>
    <row r="177" spans="1:65" s="2" customFormat="1" ht="37.9" customHeight="1">
      <c r="A177" s="31"/>
      <c r="B177" s="32"/>
      <c r="C177" s="181" t="s">
        <v>268</v>
      </c>
      <c r="D177" s="181" t="s">
        <v>150</v>
      </c>
      <c r="E177" s="182" t="s">
        <v>269</v>
      </c>
      <c r="F177" s="183" t="s">
        <v>270</v>
      </c>
      <c r="G177" s="184" t="s">
        <v>153</v>
      </c>
      <c r="H177" s="185">
        <v>860</v>
      </c>
      <c r="I177" s="186"/>
      <c r="J177" s="187">
        <f>ROUND(I177*H177,2)</f>
        <v>0</v>
      </c>
      <c r="K177" s="183" t="s">
        <v>154</v>
      </c>
      <c r="L177" s="188"/>
      <c r="M177" s="189" t="s">
        <v>1</v>
      </c>
      <c r="N177" s="190" t="s">
        <v>38</v>
      </c>
      <c r="O177" s="68"/>
      <c r="P177" s="191">
        <f>O177*H177</f>
        <v>0</v>
      </c>
      <c r="Q177" s="191">
        <v>0</v>
      </c>
      <c r="R177" s="191">
        <f>Q177*H177</f>
        <v>0</v>
      </c>
      <c r="S177" s="191">
        <v>0</v>
      </c>
      <c r="T177" s="192">
        <f>S177*H177</f>
        <v>0</v>
      </c>
      <c r="U177" s="31"/>
      <c r="V177" s="31"/>
      <c r="W177" s="31"/>
      <c r="X177" s="31"/>
      <c r="Y177" s="31"/>
      <c r="Z177" s="31"/>
      <c r="AA177" s="31"/>
      <c r="AB177" s="31"/>
      <c r="AC177" s="31"/>
      <c r="AD177" s="31"/>
      <c r="AE177" s="31"/>
      <c r="AR177" s="193" t="s">
        <v>180</v>
      </c>
      <c r="AT177" s="193" t="s">
        <v>150</v>
      </c>
      <c r="AU177" s="193" t="s">
        <v>80</v>
      </c>
      <c r="AY177" s="14" t="s">
        <v>149</v>
      </c>
      <c r="BE177" s="194">
        <f>IF(N177="základní",J177,0)</f>
        <v>0</v>
      </c>
      <c r="BF177" s="194">
        <f>IF(N177="snížená",J177,0)</f>
        <v>0</v>
      </c>
      <c r="BG177" s="194">
        <f>IF(N177="zákl. přenesená",J177,0)</f>
        <v>0</v>
      </c>
      <c r="BH177" s="194">
        <f>IF(N177="sníž. přenesená",J177,0)</f>
        <v>0</v>
      </c>
      <c r="BI177" s="194">
        <f>IF(N177="nulová",J177,0)</f>
        <v>0</v>
      </c>
      <c r="BJ177" s="14" t="s">
        <v>80</v>
      </c>
      <c r="BK177" s="194">
        <f>ROUND(I177*H177,2)</f>
        <v>0</v>
      </c>
      <c r="BL177" s="14" t="s">
        <v>164</v>
      </c>
      <c r="BM177" s="193" t="s">
        <v>271</v>
      </c>
    </row>
    <row r="178" spans="1:65" s="2" customFormat="1" ht="19.5">
      <c r="A178" s="31"/>
      <c r="B178" s="32"/>
      <c r="C178" s="33"/>
      <c r="D178" s="195" t="s">
        <v>157</v>
      </c>
      <c r="E178" s="33"/>
      <c r="F178" s="196" t="s">
        <v>270</v>
      </c>
      <c r="G178" s="33"/>
      <c r="H178" s="33"/>
      <c r="I178" s="197"/>
      <c r="J178" s="33"/>
      <c r="K178" s="33"/>
      <c r="L178" s="36"/>
      <c r="M178" s="198"/>
      <c r="N178" s="199"/>
      <c r="O178" s="68"/>
      <c r="P178" s="68"/>
      <c r="Q178" s="68"/>
      <c r="R178" s="68"/>
      <c r="S178" s="68"/>
      <c r="T178" s="69"/>
      <c r="U178" s="31"/>
      <c r="V178" s="31"/>
      <c r="W178" s="31"/>
      <c r="X178" s="31"/>
      <c r="Y178" s="31"/>
      <c r="Z178" s="31"/>
      <c r="AA178" s="31"/>
      <c r="AB178" s="31"/>
      <c r="AC178" s="31"/>
      <c r="AD178" s="31"/>
      <c r="AE178" s="31"/>
      <c r="AT178" s="14" t="s">
        <v>157</v>
      </c>
      <c r="AU178" s="14" t="s">
        <v>80</v>
      </c>
    </row>
    <row r="179" spans="1:65" s="2" customFormat="1" ht="24.2" customHeight="1">
      <c r="A179" s="31"/>
      <c r="B179" s="32"/>
      <c r="C179" s="200" t="s">
        <v>272</v>
      </c>
      <c r="D179" s="200" t="s">
        <v>185</v>
      </c>
      <c r="E179" s="201" t="s">
        <v>273</v>
      </c>
      <c r="F179" s="202" t="s">
        <v>274</v>
      </c>
      <c r="G179" s="203" t="s">
        <v>153</v>
      </c>
      <c r="H179" s="204">
        <v>250</v>
      </c>
      <c r="I179" s="205"/>
      <c r="J179" s="206">
        <f>ROUND(I179*H179,2)</f>
        <v>0</v>
      </c>
      <c r="K179" s="202" t="s">
        <v>154</v>
      </c>
      <c r="L179" s="36"/>
      <c r="M179" s="207" t="s">
        <v>1</v>
      </c>
      <c r="N179" s="208" t="s">
        <v>38</v>
      </c>
      <c r="O179" s="68"/>
      <c r="P179" s="191">
        <f>O179*H179</f>
        <v>0</v>
      </c>
      <c r="Q179" s="191">
        <v>0</v>
      </c>
      <c r="R179" s="191">
        <f>Q179*H179</f>
        <v>0</v>
      </c>
      <c r="S179" s="191">
        <v>0</v>
      </c>
      <c r="T179" s="192">
        <f>S179*H179</f>
        <v>0</v>
      </c>
      <c r="U179" s="31"/>
      <c r="V179" s="31"/>
      <c r="W179" s="31"/>
      <c r="X179" s="31"/>
      <c r="Y179" s="31"/>
      <c r="Z179" s="31"/>
      <c r="AA179" s="31"/>
      <c r="AB179" s="31"/>
      <c r="AC179" s="31"/>
      <c r="AD179" s="31"/>
      <c r="AE179" s="31"/>
      <c r="AR179" s="193" t="s">
        <v>164</v>
      </c>
      <c r="AT179" s="193" t="s">
        <v>185</v>
      </c>
      <c r="AU179" s="193" t="s">
        <v>80</v>
      </c>
      <c r="AY179" s="14" t="s">
        <v>149</v>
      </c>
      <c r="BE179" s="194">
        <f>IF(N179="základní",J179,0)</f>
        <v>0</v>
      </c>
      <c r="BF179" s="194">
        <f>IF(N179="snížená",J179,0)</f>
        <v>0</v>
      </c>
      <c r="BG179" s="194">
        <f>IF(N179="zákl. přenesená",J179,0)</f>
        <v>0</v>
      </c>
      <c r="BH179" s="194">
        <f>IF(N179="sníž. přenesená",J179,0)</f>
        <v>0</v>
      </c>
      <c r="BI179" s="194">
        <f>IF(N179="nulová",J179,0)</f>
        <v>0</v>
      </c>
      <c r="BJ179" s="14" t="s">
        <v>80</v>
      </c>
      <c r="BK179" s="194">
        <f>ROUND(I179*H179,2)</f>
        <v>0</v>
      </c>
      <c r="BL179" s="14" t="s">
        <v>164</v>
      </c>
      <c r="BM179" s="193" t="s">
        <v>275</v>
      </c>
    </row>
    <row r="180" spans="1:65" s="2" customFormat="1" ht="19.5">
      <c r="A180" s="31"/>
      <c r="B180" s="32"/>
      <c r="C180" s="33"/>
      <c r="D180" s="195" t="s">
        <v>157</v>
      </c>
      <c r="E180" s="33"/>
      <c r="F180" s="196" t="s">
        <v>276</v>
      </c>
      <c r="G180" s="33"/>
      <c r="H180" s="33"/>
      <c r="I180" s="197"/>
      <c r="J180" s="33"/>
      <c r="K180" s="33"/>
      <c r="L180" s="36"/>
      <c r="M180" s="198"/>
      <c r="N180" s="199"/>
      <c r="O180" s="68"/>
      <c r="P180" s="68"/>
      <c r="Q180" s="68"/>
      <c r="R180" s="68"/>
      <c r="S180" s="68"/>
      <c r="T180" s="69"/>
      <c r="U180" s="31"/>
      <c r="V180" s="31"/>
      <c r="W180" s="31"/>
      <c r="X180" s="31"/>
      <c r="Y180" s="31"/>
      <c r="Z180" s="31"/>
      <c r="AA180" s="31"/>
      <c r="AB180" s="31"/>
      <c r="AC180" s="31"/>
      <c r="AD180" s="31"/>
      <c r="AE180" s="31"/>
      <c r="AT180" s="14" t="s">
        <v>157</v>
      </c>
      <c r="AU180" s="14" t="s">
        <v>80</v>
      </c>
    </row>
    <row r="181" spans="1:65" s="2" customFormat="1" ht="37.9" customHeight="1">
      <c r="A181" s="31"/>
      <c r="B181" s="32"/>
      <c r="C181" s="200" t="s">
        <v>277</v>
      </c>
      <c r="D181" s="200" t="s">
        <v>185</v>
      </c>
      <c r="E181" s="201" t="s">
        <v>278</v>
      </c>
      <c r="F181" s="202" t="s">
        <v>279</v>
      </c>
      <c r="G181" s="203" t="s">
        <v>197</v>
      </c>
      <c r="H181" s="204">
        <v>12</v>
      </c>
      <c r="I181" s="205"/>
      <c r="J181" s="206">
        <f>ROUND(I181*H181,2)</f>
        <v>0</v>
      </c>
      <c r="K181" s="202" t="s">
        <v>154</v>
      </c>
      <c r="L181" s="36"/>
      <c r="M181" s="207" t="s">
        <v>1</v>
      </c>
      <c r="N181" s="208" t="s">
        <v>38</v>
      </c>
      <c r="O181" s="68"/>
      <c r="P181" s="191">
        <f>O181*H181</f>
        <v>0</v>
      </c>
      <c r="Q181" s="191">
        <v>0</v>
      </c>
      <c r="R181" s="191">
        <f>Q181*H181</f>
        <v>0</v>
      </c>
      <c r="S181" s="191">
        <v>0</v>
      </c>
      <c r="T181" s="192">
        <f>S181*H181</f>
        <v>0</v>
      </c>
      <c r="U181" s="31"/>
      <c r="V181" s="31"/>
      <c r="W181" s="31"/>
      <c r="X181" s="31"/>
      <c r="Y181" s="31"/>
      <c r="Z181" s="31"/>
      <c r="AA181" s="31"/>
      <c r="AB181" s="31"/>
      <c r="AC181" s="31"/>
      <c r="AD181" s="31"/>
      <c r="AE181" s="31"/>
      <c r="AR181" s="193" t="s">
        <v>164</v>
      </c>
      <c r="AT181" s="193" t="s">
        <v>185</v>
      </c>
      <c r="AU181" s="193" t="s">
        <v>80</v>
      </c>
      <c r="AY181" s="14" t="s">
        <v>149</v>
      </c>
      <c r="BE181" s="194">
        <f>IF(N181="základní",J181,0)</f>
        <v>0</v>
      </c>
      <c r="BF181" s="194">
        <f>IF(N181="snížená",J181,0)</f>
        <v>0</v>
      </c>
      <c r="BG181" s="194">
        <f>IF(N181="zákl. přenesená",J181,0)</f>
        <v>0</v>
      </c>
      <c r="BH181" s="194">
        <f>IF(N181="sníž. přenesená",J181,0)</f>
        <v>0</v>
      </c>
      <c r="BI181" s="194">
        <f>IF(N181="nulová",J181,0)</f>
        <v>0</v>
      </c>
      <c r="BJ181" s="14" t="s">
        <v>80</v>
      </c>
      <c r="BK181" s="194">
        <f>ROUND(I181*H181,2)</f>
        <v>0</v>
      </c>
      <c r="BL181" s="14" t="s">
        <v>164</v>
      </c>
      <c r="BM181" s="193" t="s">
        <v>280</v>
      </c>
    </row>
    <row r="182" spans="1:65" s="2" customFormat="1" ht="48.75">
      <c r="A182" s="31"/>
      <c r="B182" s="32"/>
      <c r="C182" s="33"/>
      <c r="D182" s="195" t="s">
        <v>157</v>
      </c>
      <c r="E182" s="33"/>
      <c r="F182" s="196" t="s">
        <v>281</v>
      </c>
      <c r="G182" s="33"/>
      <c r="H182" s="33"/>
      <c r="I182" s="197"/>
      <c r="J182" s="33"/>
      <c r="K182" s="33"/>
      <c r="L182" s="36"/>
      <c r="M182" s="198"/>
      <c r="N182" s="199"/>
      <c r="O182" s="68"/>
      <c r="P182" s="68"/>
      <c r="Q182" s="68"/>
      <c r="R182" s="68"/>
      <c r="S182" s="68"/>
      <c r="T182" s="69"/>
      <c r="U182" s="31"/>
      <c r="V182" s="31"/>
      <c r="W182" s="31"/>
      <c r="X182" s="31"/>
      <c r="Y182" s="31"/>
      <c r="Z182" s="31"/>
      <c r="AA182" s="31"/>
      <c r="AB182" s="31"/>
      <c r="AC182" s="31"/>
      <c r="AD182" s="31"/>
      <c r="AE182" s="31"/>
      <c r="AT182" s="14" t="s">
        <v>157</v>
      </c>
      <c r="AU182" s="14" t="s">
        <v>80</v>
      </c>
    </row>
    <row r="183" spans="1:65" s="2" customFormat="1" ht="49.15" customHeight="1">
      <c r="A183" s="31"/>
      <c r="B183" s="32"/>
      <c r="C183" s="181" t="s">
        <v>282</v>
      </c>
      <c r="D183" s="181" t="s">
        <v>150</v>
      </c>
      <c r="E183" s="182" t="s">
        <v>283</v>
      </c>
      <c r="F183" s="183" t="s">
        <v>284</v>
      </c>
      <c r="G183" s="184" t="s">
        <v>197</v>
      </c>
      <c r="H183" s="185">
        <v>2</v>
      </c>
      <c r="I183" s="186"/>
      <c r="J183" s="187">
        <f>ROUND(I183*H183,2)</f>
        <v>0</v>
      </c>
      <c r="K183" s="183" t="s">
        <v>154</v>
      </c>
      <c r="L183" s="188"/>
      <c r="M183" s="189" t="s">
        <v>1</v>
      </c>
      <c r="N183" s="190" t="s">
        <v>38</v>
      </c>
      <c r="O183" s="68"/>
      <c r="P183" s="191">
        <f>O183*H183</f>
        <v>0</v>
      </c>
      <c r="Q183" s="191">
        <v>0</v>
      </c>
      <c r="R183" s="191">
        <f>Q183*H183</f>
        <v>0</v>
      </c>
      <c r="S183" s="191">
        <v>0</v>
      </c>
      <c r="T183" s="192">
        <f>S183*H183</f>
        <v>0</v>
      </c>
      <c r="U183" s="31"/>
      <c r="V183" s="31"/>
      <c r="W183" s="31"/>
      <c r="X183" s="31"/>
      <c r="Y183" s="31"/>
      <c r="Z183" s="31"/>
      <c r="AA183" s="31"/>
      <c r="AB183" s="31"/>
      <c r="AC183" s="31"/>
      <c r="AD183" s="31"/>
      <c r="AE183" s="31"/>
      <c r="AR183" s="193" t="s">
        <v>155</v>
      </c>
      <c r="AT183" s="193" t="s">
        <v>150</v>
      </c>
      <c r="AU183" s="193" t="s">
        <v>80</v>
      </c>
      <c r="AY183" s="14" t="s">
        <v>149</v>
      </c>
      <c r="BE183" s="194">
        <f>IF(N183="základní",J183,0)</f>
        <v>0</v>
      </c>
      <c r="BF183" s="194">
        <f>IF(N183="snížená",J183,0)</f>
        <v>0</v>
      </c>
      <c r="BG183" s="194">
        <f>IF(N183="zákl. přenesená",J183,0)</f>
        <v>0</v>
      </c>
      <c r="BH183" s="194">
        <f>IF(N183="sníž. přenesená",J183,0)</f>
        <v>0</v>
      </c>
      <c r="BI183" s="194">
        <f>IF(N183="nulová",J183,0)</f>
        <v>0</v>
      </c>
      <c r="BJ183" s="14" t="s">
        <v>80</v>
      </c>
      <c r="BK183" s="194">
        <f>ROUND(I183*H183,2)</f>
        <v>0</v>
      </c>
      <c r="BL183" s="14" t="s">
        <v>155</v>
      </c>
      <c r="BM183" s="193" t="s">
        <v>285</v>
      </c>
    </row>
    <row r="184" spans="1:65" s="2" customFormat="1" ht="39">
      <c r="A184" s="31"/>
      <c r="B184" s="32"/>
      <c r="C184" s="33"/>
      <c r="D184" s="195" t="s">
        <v>157</v>
      </c>
      <c r="E184" s="33"/>
      <c r="F184" s="196" t="s">
        <v>284</v>
      </c>
      <c r="G184" s="33"/>
      <c r="H184" s="33"/>
      <c r="I184" s="197"/>
      <c r="J184" s="33"/>
      <c r="K184" s="33"/>
      <c r="L184" s="36"/>
      <c r="M184" s="198"/>
      <c r="N184" s="199"/>
      <c r="O184" s="68"/>
      <c r="P184" s="68"/>
      <c r="Q184" s="68"/>
      <c r="R184" s="68"/>
      <c r="S184" s="68"/>
      <c r="T184" s="69"/>
      <c r="U184" s="31"/>
      <c r="V184" s="31"/>
      <c r="W184" s="31"/>
      <c r="X184" s="31"/>
      <c r="Y184" s="31"/>
      <c r="Z184" s="31"/>
      <c r="AA184" s="31"/>
      <c r="AB184" s="31"/>
      <c r="AC184" s="31"/>
      <c r="AD184" s="31"/>
      <c r="AE184" s="31"/>
      <c r="AT184" s="14" t="s">
        <v>157</v>
      </c>
      <c r="AU184" s="14" t="s">
        <v>80</v>
      </c>
    </row>
    <row r="185" spans="1:65" s="2" customFormat="1" ht="49.15" customHeight="1">
      <c r="A185" s="31"/>
      <c r="B185" s="32"/>
      <c r="C185" s="181" t="s">
        <v>286</v>
      </c>
      <c r="D185" s="181" t="s">
        <v>150</v>
      </c>
      <c r="E185" s="182" t="s">
        <v>287</v>
      </c>
      <c r="F185" s="183" t="s">
        <v>288</v>
      </c>
      <c r="G185" s="184" t="s">
        <v>197</v>
      </c>
      <c r="H185" s="185">
        <v>1</v>
      </c>
      <c r="I185" s="186"/>
      <c r="J185" s="187">
        <f>ROUND(I185*H185,2)</f>
        <v>0</v>
      </c>
      <c r="K185" s="183" t="s">
        <v>154</v>
      </c>
      <c r="L185" s="188"/>
      <c r="M185" s="189" t="s">
        <v>1</v>
      </c>
      <c r="N185" s="190" t="s">
        <v>38</v>
      </c>
      <c r="O185" s="68"/>
      <c r="P185" s="191">
        <f>O185*H185</f>
        <v>0</v>
      </c>
      <c r="Q185" s="191">
        <v>0</v>
      </c>
      <c r="R185" s="191">
        <f>Q185*H185</f>
        <v>0</v>
      </c>
      <c r="S185" s="191">
        <v>0</v>
      </c>
      <c r="T185" s="192">
        <f>S185*H185</f>
        <v>0</v>
      </c>
      <c r="U185" s="31"/>
      <c r="V185" s="31"/>
      <c r="W185" s="31"/>
      <c r="X185" s="31"/>
      <c r="Y185" s="31"/>
      <c r="Z185" s="31"/>
      <c r="AA185" s="31"/>
      <c r="AB185" s="31"/>
      <c r="AC185" s="31"/>
      <c r="AD185" s="31"/>
      <c r="AE185" s="31"/>
      <c r="AR185" s="193" t="s">
        <v>155</v>
      </c>
      <c r="AT185" s="193" t="s">
        <v>150</v>
      </c>
      <c r="AU185" s="193" t="s">
        <v>80</v>
      </c>
      <c r="AY185" s="14" t="s">
        <v>149</v>
      </c>
      <c r="BE185" s="194">
        <f>IF(N185="základní",J185,0)</f>
        <v>0</v>
      </c>
      <c r="BF185" s="194">
        <f>IF(N185="snížená",J185,0)</f>
        <v>0</v>
      </c>
      <c r="BG185" s="194">
        <f>IF(N185="zákl. přenesená",J185,0)</f>
        <v>0</v>
      </c>
      <c r="BH185" s="194">
        <f>IF(N185="sníž. přenesená",J185,0)</f>
        <v>0</v>
      </c>
      <c r="BI185" s="194">
        <f>IF(N185="nulová",J185,0)</f>
        <v>0</v>
      </c>
      <c r="BJ185" s="14" t="s">
        <v>80</v>
      </c>
      <c r="BK185" s="194">
        <f>ROUND(I185*H185,2)</f>
        <v>0</v>
      </c>
      <c r="BL185" s="14" t="s">
        <v>155</v>
      </c>
      <c r="BM185" s="193" t="s">
        <v>289</v>
      </c>
    </row>
    <row r="186" spans="1:65" s="2" customFormat="1" ht="29.25">
      <c r="A186" s="31"/>
      <c r="B186" s="32"/>
      <c r="C186" s="33"/>
      <c r="D186" s="195" t="s">
        <v>157</v>
      </c>
      <c r="E186" s="33"/>
      <c r="F186" s="196" t="s">
        <v>288</v>
      </c>
      <c r="G186" s="33"/>
      <c r="H186" s="33"/>
      <c r="I186" s="197"/>
      <c r="J186" s="33"/>
      <c r="K186" s="33"/>
      <c r="L186" s="36"/>
      <c r="M186" s="198"/>
      <c r="N186" s="199"/>
      <c r="O186" s="68"/>
      <c r="P186" s="68"/>
      <c r="Q186" s="68"/>
      <c r="R186" s="68"/>
      <c r="S186" s="68"/>
      <c r="T186" s="69"/>
      <c r="U186" s="31"/>
      <c r="V186" s="31"/>
      <c r="W186" s="31"/>
      <c r="X186" s="31"/>
      <c r="Y186" s="31"/>
      <c r="Z186" s="31"/>
      <c r="AA186" s="31"/>
      <c r="AB186" s="31"/>
      <c r="AC186" s="31"/>
      <c r="AD186" s="31"/>
      <c r="AE186" s="31"/>
      <c r="AT186" s="14" t="s">
        <v>157</v>
      </c>
      <c r="AU186" s="14" t="s">
        <v>80</v>
      </c>
    </row>
    <row r="187" spans="1:65" s="2" customFormat="1" ht="37.9" customHeight="1">
      <c r="A187" s="31"/>
      <c r="B187" s="32"/>
      <c r="C187" s="200" t="s">
        <v>290</v>
      </c>
      <c r="D187" s="200" t="s">
        <v>185</v>
      </c>
      <c r="E187" s="201" t="s">
        <v>291</v>
      </c>
      <c r="F187" s="202" t="s">
        <v>292</v>
      </c>
      <c r="G187" s="203" t="s">
        <v>197</v>
      </c>
      <c r="H187" s="204">
        <v>1</v>
      </c>
      <c r="I187" s="205"/>
      <c r="J187" s="206">
        <f>ROUND(I187*H187,2)</f>
        <v>0</v>
      </c>
      <c r="K187" s="202" t="s">
        <v>154</v>
      </c>
      <c r="L187" s="36"/>
      <c r="M187" s="207" t="s">
        <v>1</v>
      </c>
      <c r="N187" s="208" t="s">
        <v>38</v>
      </c>
      <c r="O187" s="68"/>
      <c r="P187" s="191">
        <f>O187*H187</f>
        <v>0</v>
      </c>
      <c r="Q187" s="191">
        <v>0</v>
      </c>
      <c r="R187" s="191">
        <f>Q187*H187</f>
        <v>0</v>
      </c>
      <c r="S187" s="191">
        <v>0</v>
      </c>
      <c r="T187" s="192">
        <f>S187*H187</f>
        <v>0</v>
      </c>
      <c r="U187" s="31"/>
      <c r="V187" s="31"/>
      <c r="W187" s="31"/>
      <c r="X187" s="31"/>
      <c r="Y187" s="31"/>
      <c r="Z187" s="31"/>
      <c r="AA187" s="31"/>
      <c r="AB187" s="31"/>
      <c r="AC187" s="31"/>
      <c r="AD187" s="31"/>
      <c r="AE187" s="31"/>
      <c r="AR187" s="193" t="s">
        <v>202</v>
      </c>
      <c r="AT187" s="193" t="s">
        <v>185</v>
      </c>
      <c r="AU187" s="193" t="s">
        <v>80</v>
      </c>
      <c r="AY187" s="14" t="s">
        <v>149</v>
      </c>
      <c r="BE187" s="194">
        <f>IF(N187="základní",J187,0)</f>
        <v>0</v>
      </c>
      <c r="BF187" s="194">
        <f>IF(N187="snížená",J187,0)</f>
        <v>0</v>
      </c>
      <c r="BG187" s="194">
        <f>IF(N187="zákl. přenesená",J187,0)</f>
        <v>0</v>
      </c>
      <c r="BH187" s="194">
        <f>IF(N187="sníž. přenesená",J187,0)</f>
        <v>0</v>
      </c>
      <c r="BI187" s="194">
        <f>IF(N187="nulová",J187,0)</f>
        <v>0</v>
      </c>
      <c r="BJ187" s="14" t="s">
        <v>80</v>
      </c>
      <c r="BK187" s="194">
        <f>ROUND(I187*H187,2)</f>
        <v>0</v>
      </c>
      <c r="BL187" s="14" t="s">
        <v>202</v>
      </c>
      <c r="BM187" s="193" t="s">
        <v>293</v>
      </c>
    </row>
    <row r="188" spans="1:65" s="2" customFormat="1" ht="39">
      <c r="A188" s="31"/>
      <c r="B188" s="32"/>
      <c r="C188" s="33"/>
      <c r="D188" s="195" t="s">
        <v>157</v>
      </c>
      <c r="E188" s="33"/>
      <c r="F188" s="196" t="s">
        <v>294</v>
      </c>
      <c r="G188" s="33"/>
      <c r="H188" s="33"/>
      <c r="I188" s="197"/>
      <c r="J188" s="33"/>
      <c r="K188" s="33"/>
      <c r="L188" s="36"/>
      <c r="M188" s="198"/>
      <c r="N188" s="199"/>
      <c r="O188" s="68"/>
      <c r="P188" s="68"/>
      <c r="Q188" s="68"/>
      <c r="R188" s="68"/>
      <c r="S188" s="68"/>
      <c r="T188" s="69"/>
      <c r="U188" s="31"/>
      <c r="V188" s="31"/>
      <c r="W188" s="31"/>
      <c r="X188" s="31"/>
      <c r="Y188" s="31"/>
      <c r="Z188" s="31"/>
      <c r="AA188" s="31"/>
      <c r="AB188" s="31"/>
      <c r="AC188" s="31"/>
      <c r="AD188" s="31"/>
      <c r="AE188" s="31"/>
      <c r="AT188" s="14" t="s">
        <v>157</v>
      </c>
      <c r="AU188" s="14" t="s">
        <v>80</v>
      </c>
    </row>
    <row r="189" spans="1:65" s="2" customFormat="1" ht="24.2" customHeight="1">
      <c r="A189" s="31"/>
      <c r="B189" s="32"/>
      <c r="C189" s="200" t="s">
        <v>295</v>
      </c>
      <c r="D189" s="200" t="s">
        <v>185</v>
      </c>
      <c r="E189" s="201" t="s">
        <v>296</v>
      </c>
      <c r="F189" s="202" t="s">
        <v>297</v>
      </c>
      <c r="G189" s="203" t="s">
        <v>153</v>
      </c>
      <c r="H189" s="204">
        <v>5000</v>
      </c>
      <c r="I189" s="205"/>
      <c r="J189" s="206">
        <f>ROUND(I189*H189,2)</f>
        <v>0</v>
      </c>
      <c r="K189" s="202" t="s">
        <v>154</v>
      </c>
      <c r="L189" s="36"/>
      <c r="M189" s="207" t="s">
        <v>1</v>
      </c>
      <c r="N189" s="208" t="s">
        <v>38</v>
      </c>
      <c r="O189" s="68"/>
      <c r="P189" s="191">
        <f>O189*H189</f>
        <v>0</v>
      </c>
      <c r="Q189" s="191">
        <v>0</v>
      </c>
      <c r="R189" s="191">
        <f>Q189*H189</f>
        <v>0</v>
      </c>
      <c r="S189" s="191">
        <v>0</v>
      </c>
      <c r="T189" s="192">
        <f>S189*H189</f>
        <v>0</v>
      </c>
      <c r="U189" s="31"/>
      <c r="V189" s="31"/>
      <c r="W189" s="31"/>
      <c r="X189" s="31"/>
      <c r="Y189" s="31"/>
      <c r="Z189" s="31"/>
      <c r="AA189" s="31"/>
      <c r="AB189" s="31"/>
      <c r="AC189" s="31"/>
      <c r="AD189" s="31"/>
      <c r="AE189" s="31"/>
      <c r="AR189" s="193" t="s">
        <v>164</v>
      </c>
      <c r="AT189" s="193" t="s">
        <v>185</v>
      </c>
      <c r="AU189" s="193" t="s">
        <v>80</v>
      </c>
      <c r="AY189" s="14" t="s">
        <v>149</v>
      </c>
      <c r="BE189" s="194">
        <f>IF(N189="základní",J189,0)</f>
        <v>0</v>
      </c>
      <c r="BF189" s="194">
        <f>IF(N189="snížená",J189,0)</f>
        <v>0</v>
      </c>
      <c r="BG189" s="194">
        <f>IF(N189="zákl. přenesená",J189,0)</f>
        <v>0</v>
      </c>
      <c r="BH189" s="194">
        <f>IF(N189="sníž. přenesená",J189,0)</f>
        <v>0</v>
      </c>
      <c r="BI189" s="194">
        <f>IF(N189="nulová",J189,0)</f>
        <v>0</v>
      </c>
      <c r="BJ189" s="14" t="s">
        <v>80</v>
      </c>
      <c r="BK189" s="194">
        <f>ROUND(I189*H189,2)</f>
        <v>0</v>
      </c>
      <c r="BL189" s="14" t="s">
        <v>164</v>
      </c>
      <c r="BM189" s="193" t="s">
        <v>298</v>
      </c>
    </row>
    <row r="190" spans="1:65" s="2" customFormat="1" ht="19.5">
      <c r="A190" s="31"/>
      <c r="B190" s="32"/>
      <c r="C190" s="33"/>
      <c r="D190" s="195" t="s">
        <v>157</v>
      </c>
      <c r="E190" s="33"/>
      <c r="F190" s="196" t="s">
        <v>297</v>
      </c>
      <c r="G190" s="33"/>
      <c r="H190" s="33"/>
      <c r="I190" s="197"/>
      <c r="J190" s="33"/>
      <c r="K190" s="33"/>
      <c r="L190" s="36"/>
      <c r="M190" s="198"/>
      <c r="N190" s="199"/>
      <c r="O190" s="68"/>
      <c r="P190" s="68"/>
      <c r="Q190" s="68"/>
      <c r="R190" s="68"/>
      <c r="S190" s="68"/>
      <c r="T190" s="69"/>
      <c r="U190" s="31"/>
      <c r="V190" s="31"/>
      <c r="W190" s="31"/>
      <c r="X190" s="31"/>
      <c r="Y190" s="31"/>
      <c r="Z190" s="31"/>
      <c r="AA190" s="31"/>
      <c r="AB190" s="31"/>
      <c r="AC190" s="31"/>
      <c r="AD190" s="31"/>
      <c r="AE190" s="31"/>
      <c r="AT190" s="14" t="s">
        <v>157</v>
      </c>
      <c r="AU190" s="14" t="s">
        <v>80</v>
      </c>
    </row>
    <row r="191" spans="1:65" s="2" customFormat="1" ht="24.2" customHeight="1">
      <c r="A191" s="31"/>
      <c r="B191" s="32"/>
      <c r="C191" s="200" t="s">
        <v>299</v>
      </c>
      <c r="D191" s="200" t="s">
        <v>185</v>
      </c>
      <c r="E191" s="201" t="s">
        <v>300</v>
      </c>
      <c r="F191" s="202" t="s">
        <v>301</v>
      </c>
      <c r="G191" s="203" t="s">
        <v>197</v>
      </c>
      <c r="H191" s="204">
        <v>75</v>
      </c>
      <c r="I191" s="205"/>
      <c r="J191" s="206">
        <f>ROUND(I191*H191,2)</f>
        <v>0</v>
      </c>
      <c r="K191" s="202" t="s">
        <v>154</v>
      </c>
      <c r="L191" s="36"/>
      <c r="M191" s="207" t="s">
        <v>1</v>
      </c>
      <c r="N191" s="208" t="s">
        <v>38</v>
      </c>
      <c r="O191" s="68"/>
      <c r="P191" s="191">
        <f>O191*H191</f>
        <v>0</v>
      </c>
      <c r="Q191" s="191">
        <v>0</v>
      </c>
      <c r="R191" s="191">
        <f>Q191*H191</f>
        <v>0</v>
      </c>
      <c r="S191" s="191">
        <v>0</v>
      </c>
      <c r="T191" s="192">
        <f>S191*H191</f>
        <v>0</v>
      </c>
      <c r="U191" s="31"/>
      <c r="V191" s="31"/>
      <c r="W191" s="31"/>
      <c r="X191" s="31"/>
      <c r="Y191" s="31"/>
      <c r="Z191" s="31"/>
      <c r="AA191" s="31"/>
      <c r="AB191" s="31"/>
      <c r="AC191" s="31"/>
      <c r="AD191" s="31"/>
      <c r="AE191" s="31"/>
      <c r="AR191" s="193" t="s">
        <v>164</v>
      </c>
      <c r="AT191" s="193" t="s">
        <v>185</v>
      </c>
      <c r="AU191" s="193" t="s">
        <v>80</v>
      </c>
      <c r="AY191" s="14" t="s">
        <v>149</v>
      </c>
      <c r="BE191" s="194">
        <f>IF(N191="základní",J191,0)</f>
        <v>0</v>
      </c>
      <c r="BF191" s="194">
        <f>IF(N191="snížená",J191,0)</f>
        <v>0</v>
      </c>
      <c r="BG191" s="194">
        <f>IF(N191="zákl. přenesená",J191,0)</f>
        <v>0</v>
      </c>
      <c r="BH191" s="194">
        <f>IF(N191="sníž. přenesená",J191,0)</f>
        <v>0</v>
      </c>
      <c r="BI191" s="194">
        <f>IF(N191="nulová",J191,0)</f>
        <v>0</v>
      </c>
      <c r="BJ191" s="14" t="s">
        <v>80</v>
      </c>
      <c r="BK191" s="194">
        <f>ROUND(I191*H191,2)</f>
        <v>0</v>
      </c>
      <c r="BL191" s="14" t="s">
        <v>164</v>
      </c>
      <c r="BM191" s="193" t="s">
        <v>302</v>
      </c>
    </row>
    <row r="192" spans="1:65" s="2" customFormat="1" ht="11.25">
      <c r="A192" s="31"/>
      <c r="B192" s="32"/>
      <c r="C192" s="33"/>
      <c r="D192" s="195" t="s">
        <v>157</v>
      </c>
      <c r="E192" s="33"/>
      <c r="F192" s="196" t="s">
        <v>301</v>
      </c>
      <c r="G192" s="33"/>
      <c r="H192" s="33"/>
      <c r="I192" s="197"/>
      <c r="J192" s="33"/>
      <c r="K192" s="33"/>
      <c r="L192" s="36"/>
      <c r="M192" s="198"/>
      <c r="N192" s="199"/>
      <c r="O192" s="68"/>
      <c r="P192" s="68"/>
      <c r="Q192" s="68"/>
      <c r="R192" s="68"/>
      <c r="S192" s="68"/>
      <c r="T192" s="69"/>
      <c r="U192" s="31"/>
      <c r="V192" s="31"/>
      <c r="W192" s="31"/>
      <c r="X192" s="31"/>
      <c r="Y192" s="31"/>
      <c r="Z192" s="31"/>
      <c r="AA192" s="31"/>
      <c r="AB192" s="31"/>
      <c r="AC192" s="31"/>
      <c r="AD192" s="31"/>
      <c r="AE192" s="31"/>
      <c r="AT192" s="14" t="s">
        <v>157</v>
      </c>
      <c r="AU192" s="14" t="s">
        <v>80</v>
      </c>
    </row>
    <row r="193" spans="1:65" s="2" customFormat="1" ht="24.2" customHeight="1">
      <c r="A193" s="31"/>
      <c r="B193" s="32"/>
      <c r="C193" s="200" t="s">
        <v>303</v>
      </c>
      <c r="D193" s="200" t="s">
        <v>185</v>
      </c>
      <c r="E193" s="201" t="s">
        <v>304</v>
      </c>
      <c r="F193" s="202" t="s">
        <v>305</v>
      </c>
      <c r="G193" s="203" t="s">
        <v>197</v>
      </c>
      <c r="H193" s="204">
        <v>25</v>
      </c>
      <c r="I193" s="205"/>
      <c r="J193" s="206">
        <f>ROUND(I193*H193,2)</f>
        <v>0</v>
      </c>
      <c r="K193" s="202" t="s">
        <v>154</v>
      </c>
      <c r="L193" s="36"/>
      <c r="M193" s="207" t="s">
        <v>1</v>
      </c>
      <c r="N193" s="208" t="s">
        <v>38</v>
      </c>
      <c r="O193" s="68"/>
      <c r="P193" s="191">
        <f>O193*H193</f>
        <v>0</v>
      </c>
      <c r="Q193" s="191">
        <v>0</v>
      </c>
      <c r="R193" s="191">
        <f>Q193*H193</f>
        <v>0</v>
      </c>
      <c r="S193" s="191">
        <v>0</v>
      </c>
      <c r="T193" s="192">
        <f>S193*H193</f>
        <v>0</v>
      </c>
      <c r="U193" s="31"/>
      <c r="V193" s="31"/>
      <c r="W193" s="31"/>
      <c r="X193" s="31"/>
      <c r="Y193" s="31"/>
      <c r="Z193" s="31"/>
      <c r="AA193" s="31"/>
      <c r="AB193" s="31"/>
      <c r="AC193" s="31"/>
      <c r="AD193" s="31"/>
      <c r="AE193" s="31"/>
      <c r="AR193" s="193" t="s">
        <v>164</v>
      </c>
      <c r="AT193" s="193" t="s">
        <v>185</v>
      </c>
      <c r="AU193" s="193" t="s">
        <v>80</v>
      </c>
      <c r="AY193" s="14" t="s">
        <v>149</v>
      </c>
      <c r="BE193" s="194">
        <f>IF(N193="základní",J193,0)</f>
        <v>0</v>
      </c>
      <c r="BF193" s="194">
        <f>IF(N193="snížená",J193,0)</f>
        <v>0</v>
      </c>
      <c r="BG193" s="194">
        <f>IF(N193="zákl. přenesená",J193,0)</f>
        <v>0</v>
      </c>
      <c r="BH193" s="194">
        <f>IF(N193="sníž. přenesená",J193,0)</f>
        <v>0</v>
      </c>
      <c r="BI193" s="194">
        <f>IF(N193="nulová",J193,0)</f>
        <v>0</v>
      </c>
      <c r="BJ193" s="14" t="s">
        <v>80</v>
      </c>
      <c r="BK193" s="194">
        <f>ROUND(I193*H193,2)</f>
        <v>0</v>
      </c>
      <c r="BL193" s="14" t="s">
        <v>164</v>
      </c>
      <c r="BM193" s="193" t="s">
        <v>306</v>
      </c>
    </row>
    <row r="194" spans="1:65" s="2" customFormat="1" ht="11.25">
      <c r="A194" s="31"/>
      <c r="B194" s="32"/>
      <c r="C194" s="33"/>
      <c r="D194" s="195" t="s">
        <v>157</v>
      </c>
      <c r="E194" s="33"/>
      <c r="F194" s="196" t="s">
        <v>305</v>
      </c>
      <c r="G194" s="33"/>
      <c r="H194" s="33"/>
      <c r="I194" s="197"/>
      <c r="J194" s="33"/>
      <c r="K194" s="33"/>
      <c r="L194" s="36"/>
      <c r="M194" s="198"/>
      <c r="N194" s="199"/>
      <c r="O194" s="68"/>
      <c r="P194" s="68"/>
      <c r="Q194" s="68"/>
      <c r="R194" s="68"/>
      <c r="S194" s="68"/>
      <c r="T194" s="69"/>
      <c r="U194" s="31"/>
      <c r="V194" s="31"/>
      <c r="W194" s="31"/>
      <c r="X194" s="31"/>
      <c r="Y194" s="31"/>
      <c r="Z194" s="31"/>
      <c r="AA194" s="31"/>
      <c r="AB194" s="31"/>
      <c r="AC194" s="31"/>
      <c r="AD194" s="31"/>
      <c r="AE194" s="31"/>
      <c r="AT194" s="14" t="s">
        <v>157</v>
      </c>
      <c r="AU194" s="14" t="s">
        <v>80</v>
      </c>
    </row>
    <row r="195" spans="1:65" s="2" customFormat="1" ht="24.2" customHeight="1">
      <c r="A195" s="31"/>
      <c r="B195" s="32"/>
      <c r="C195" s="181" t="s">
        <v>307</v>
      </c>
      <c r="D195" s="181" t="s">
        <v>150</v>
      </c>
      <c r="E195" s="182" t="s">
        <v>308</v>
      </c>
      <c r="F195" s="183" t="s">
        <v>309</v>
      </c>
      <c r="G195" s="184" t="s">
        <v>197</v>
      </c>
      <c r="H195" s="185">
        <v>12</v>
      </c>
      <c r="I195" s="186"/>
      <c r="J195" s="187">
        <f>ROUND(I195*H195,2)</f>
        <v>0</v>
      </c>
      <c r="K195" s="183" t="s">
        <v>154</v>
      </c>
      <c r="L195" s="188"/>
      <c r="M195" s="189" t="s">
        <v>1</v>
      </c>
      <c r="N195" s="190" t="s">
        <v>38</v>
      </c>
      <c r="O195" s="68"/>
      <c r="P195" s="191">
        <f>O195*H195</f>
        <v>0</v>
      </c>
      <c r="Q195" s="191">
        <v>0</v>
      </c>
      <c r="R195" s="191">
        <f>Q195*H195</f>
        <v>0</v>
      </c>
      <c r="S195" s="191">
        <v>0</v>
      </c>
      <c r="T195" s="192">
        <f>S195*H195</f>
        <v>0</v>
      </c>
      <c r="U195" s="31"/>
      <c r="V195" s="31"/>
      <c r="W195" s="31"/>
      <c r="X195" s="31"/>
      <c r="Y195" s="31"/>
      <c r="Z195" s="31"/>
      <c r="AA195" s="31"/>
      <c r="AB195" s="31"/>
      <c r="AC195" s="31"/>
      <c r="AD195" s="31"/>
      <c r="AE195" s="31"/>
      <c r="AR195" s="193" t="s">
        <v>155</v>
      </c>
      <c r="AT195" s="193" t="s">
        <v>150</v>
      </c>
      <c r="AU195" s="193" t="s">
        <v>80</v>
      </c>
      <c r="AY195" s="14" t="s">
        <v>149</v>
      </c>
      <c r="BE195" s="194">
        <f>IF(N195="základní",J195,0)</f>
        <v>0</v>
      </c>
      <c r="BF195" s="194">
        <f>IF(N195="snížená",J195,0)</f>
        <v>0</v>
      </c>
      <c r="BG195" s="194">
        <f>IF(N195="zákl. přenesená",J195,0)</f>
        <v>0</v>
      </c>
      <c r="BH195" s="194">
        <f>IF(N195="sníž. přenesená",J195,0)</f>
        <v>0</v>
      </c>
      <c r="BI195" s="194">
        <f>IF(N195="nulová",J195,0)</f>
        <v>0</v>
      </c>
      <c r="BJ195" s="14" t="s">
        <v>80</v>
      </c>
      <c r="BK195" s="194">
        <f>ROUND(I195*H195,2)</f>
        <v>0</v>
      </c>
      <c r="BL195" s="14" t="s">
        <v>155</v>
      </c>
      <c r="BM195" s="193" t="s">
        <v>310</v>
      </c>
    </row>
    <row r="196" spans="1:65" s="2" customFormat="1" ht="11.25">
      <c r="A196" s="31"/>
      <c r="B196" s="32"/>
      <c r="C196" s="33"/>
      <c r="D196" s="195" t="s">
        <v>157</v>
      </c>
      <c r="E196" s="33"/>
      <c r="F196" s="196" t="s">
        <v>309</v>
      </c>
      <c r="G196" s="33"/>
      <c r="H196" s="33"/>
      <c r="I196" s="197"/>
      <c r="J196" s="33"/>
      <c r="K196" s="33"/>
      <c r="L196" s="36"/>
      <c r="M196" s="198"/>
      <c r="N196" s="199"/>
      <c r="O196" s="68"/>
      <c r="P196" s="68"/>
      <c r="Q196" s="68"/>
      <c r="R196" s="68"/>
      <c r="S196" s="68"/>
      <c r="T196" s="69"/>
      <c r="U196" s="31"/>
      <c r="V196" s="31"/>
      <c r="W196" s="31"/>
      <c r="X196" s="31"/>
      <c r="Y196" s="31"/>
      <c r="Z196" s="31"/>
      <c r="AA196" s="31"/>
      <c r="AB196" s="31"/>
      <c r="AC196" s="31"/>
      <c r="AD196" s="31"/>
      <c r="AE196" s="31"/>
      <c r="AT196" s="14" t="s">
        <v>157</v>
      </c>
      <c r="AU196" s="14" t="s">
        <v>80</v>
      </c>
    </row>
    <row r="197" spans="1:65" s="2" customFormat="1" ht="24.2" customHeight="1">
      <c r="A197" s="31"/>
      <c r="B197" s="32"/>
      <c r="C197" s="200" t="s">
        <v>311</v>
      </c>
      <c r="D197" s="200" t="s">
        <v>185</v>
      </c>
      <c r="E197" s="201" t="s">
        <v>312</v>
      </c>
      <c r="F197" s="202" t="s">
        <v>313</v>
      </c>
      <c r="G197" s="203" t="s">
        <v>197</v>
      </c>
      <c r="H197" s="204">
        <v>12</v>
      </c>
      <c r="I197" s="205"/>
      <c r="J197" s="206">
        <f>ROUND(I197*H197,2)</f>
        <v>0</v>
      </c>
      <c r="K197" s="202" t="s">
        <v>154</v>
      </c>
      <c r="L197" s="36"/>
      <c r="M197" s="207" t="s">
        <v>1</v>
      </c>
      <c r="N197" s="208" t="s">
        <v>38</v>
      </c>
      <c r="O197" s="68"/>
      <c r="P197" s="191">
        <f>O197*H197</f>
        <v>0</v>
      </c>
      <c r="Q197" s="191">
        <v>0</v>
      </c>
      <c r="R197" s="191">
        <f>Q197*H197</f>
        <v>0</v>
      </c>
      <c r="S197" s="191">
        <v>0</v>
      </c>
      <c r="T197" s="192">
        <f>S197*H197</f>
        <v>0</v>
      </c>
      <c r="U197" s="31"/>
      <c r="V197" s="31"/>
      <c r="W197" s="31"/>
      <c r="X197" s="31"/>
      <c r="Y197" s="31"/>
      <c r="Z197" s="31"/>
      <c r="AA197" s="31"/>
      <c r="AB197" s="31"/>
      <c r="AC197" s="31"/>
      <c r="AD197" s="31"/>
      <c r="AE197" s="31"/>
      <c r="AR197" s="193" t="s">
        <v>202</v>
      </c>
      <c r="AT197" s="193" t="s">
        <v>185</v>
      </c>
      <c r="AU197" s="193" t="s">
        <v>80</v>
      </c>
      <c r="AY197" s="14" t="s">
        <v>149</v>
      </c>
      <c r="BE197" s="194">
        <f>IF(N197="základní",J197,0)</f>
        <v>0</v>
      </c>
      <c r="BF197" s="194">
        <f>IF(N197="snížená",J197,0)</f>
        <v>0</v>
      </c>
      <c r="BG197" s="194">
        <f>IF(N197="zákl. přenesená",J197,0)</f>
        <v>0</v>
      </c>
      <c r="BH197" s="194">
        <f>IF(N197="sníž. přenesená",J197,0)</f>
        <v>0</v>
      </c>
      <c r="BI197" s="194">
        <f>IF(N197="nulová",J197,0)</f>
        <v>0</v>
      </c>
      <c r="BJ197" s="14" t="s">
        <v>80</v>
      </c>
      <c r="BK197" s="194">
        <f>ROUND(I197*H197,2)</f>
        <v>0</v>
      </c>
      <c r="BL197" s="14" t="s">
        <v>202</v>
      </c>
      <c r="BM197" s="193" t="s">
        <v>314</v>
      </c>
    </row>
    <row r="198" spans="1:65" s="2" customFormat="1" ht="39">
      <c r="A198" s="31"/>
      <c r="B198" s="32"/>
      <c r="C198" s="33"/>
      <c r="D198" s="195" t="s">
        <v>157</v>
      </c>
      <c r="E198" s="33"/>
      <c r="F198" s="196" t="s">
        <v>315</v>
      </c>
      <c r="G198" s="33"/>
      <c r="H198" s="33"/>
      <c r="I198" s="197"/>
      <c r="J198" s="33"/>
      <c r="K198" s="33"/>
      <c r="L198" s="36"/>
      <c r="M198" s="198"/>
      <c r="N198" s="199"/>
      <c r="O198" s="68"/>
      <c r="P198" s="68"/>
      <c r="Q198" s="68"/>
      <c r="R198" s="68"/>
      <c r="S198" s="68"/>
      <c r="T198" s="69"/>
      <c r="U198" s="31"/>
      <c r="V198" s="31"/>
      <c r="W198" s="31"/>
      <c r="X198" s="31"/>
      <c r="Y198" s="31"/>
      <c r="Z198" s="31"/>
      <c r="AA198" s="31"/>
      <c r="AB198" s="31"/>
      <c r="AC198" s="31"/>
      <c r="AD198" s="31"/>
      <c r="AE198" s="31"/>
      <c r="AT198" s="14" t="s">
        <v>157</v>
      </c>
      <c r="AU198" s="14" t="s">
        <v>80</v>
      </c>
    </row>
    <row r="199" spans="1:65" s="2" customFormat="1" ht="24.2" customHeight="1">
      <c r="A199" s="31"/>
      <c r="B199" s="32"/>
      <c r="C199" s="181" t="s">
        <v>316</v>
      </c>
      <c r="D199" s="181" t="s">
        <v>150</v>
      </c>
      <c r="E199" s="182" t="s">
        <v>317</v>
      </c>
      <c r="F199" s="183" t="s">
        <v>318</v>
      </c>
      <c r="G199" s="184" t="s">
        <v>197</v>
      </c>
      <c r="H199" s="185">
        <v>1</v>
      </c>
      <c r="I199" s="186"/>
      <c r="J199" s="187">
        <f>ROUND(I199*H199,2)</f>
        <v>0</v>
      </c>
      <c r="K199" s="183" t="s">
        <v>154</v>
      </c>
      <c r="L199" s="188"/>
      <c r="M199" s="189" t="s">
        <v>1</v>
      </c>
      <c r="N199" s="190" t="s">
        <v>38</v>
      </c>
      <c r="O199" s="68"/>
      <c r="P199" s="191">
        <f>O199*H199</f>
        <v>0</v>
      </c>
      <c r="Q199" s="191">
        <v>0</v>
      </c>
      <c r="R199" s="191">
        <f>Q199*H199</f>
        <v>0</v>
      </c>
      <c r="S199" s="191">
        <v>0</v>
      </c>
      <c r="T199" s="192">
        <f>S199*H199</f>
        <v>0</v>
      </c>
      <c r="U199" s="31"/>
      <c r="V199" s="31"/>
      <c r="W199" s="31"/>
      <c r="X199" s="31"/>
      <c r="Y199" s="31"/>
      <c r="Z199" s="31"/>
      <c r="AA199" s="31"/>
      <c r="AB199" s="31"/>
      <c r="AC199" s="31"/>
      <c r="AD199" s="31"/>
      <c r="AE199" s="31"/>
      <c r="AR199" s="193" t="s">
        <v>155</v>
      </c>
      <c r="AT199" s="193" t="s">
        <v>150</v>
      </c>
      <c r="AU199" s="193" t="s">
        <v>80</v>
      </c>
      <c r="AY199" s="14" t="s">
        <v>149</v>
      </c>
      <c r="BE199" s="194">
        <f>IF(N199="základní",J199,0)</f>
        <v>0</v>
      </c>
      <c r="BF199" s="194">
        <f>IF(N199="snížená",J199,0)</f>
        <v>0</v>
      </c>
      <c r="BG199" s="194">
        <f>IF(N199="zákl. přenesená",J199,0)</f>
        <v>0</v>
      </c>
      <c r="BH199" s="194">
        <f>IF(N199="sníž. přenesená",J199,0)</f>
        <v>0</v>
      </c>
      <c r="BI199" s="194">
        <f>IF(N199="nulová",J199,0)</f>
        <v>0</v>
      </c>
      <c r="BJ199" s="14" t="s">
        <v>80</v>
      </c>
      <c r="BK199" s="194">
        <f>ROUND(I199*H199,2)</f>
        <v>0</v>
      </c>
      <c r="BL199" s="14" t="s">
        <v>155</v>
      </c>
      <c r="BM199" s="193" t="s">
        <v>319</v>
      </c>
    </row>
    <row r="200" spans="1:65" s="2" customFormat="1" ht="11.25">
      <c r="A200" s="31"/>
      <c r="B200" s="32"/>
      <c r="C200" s="33"/>
      <c r="D200" s="195" t="s">
        <v>157</v>
      </c>
      <c r="E200" s="33"/>
      <c r="F200" s="196" t="s">
        <v>318</v>
      </c>
      <c r="G200" s="33"/>
      <c r="H200" s="33"/>
      <c r="I200" s="197"/>
      <c r="J200" s="33"/>
      <c r="K200" s="33"/>
      <c r="L200" s="36"/>
      <c r="M200" s="198"/>
      <c r="N200" s="199"/>
      <c r="O200" s="68"/>
      <c r="P200" s="68"/>
      <c r="Q200" s="68"/>
      <c r="R200" s="68"/>
      <c r="S200" s="68"/>
      <c r="T200" s="69"/>
      <c r="U200" s="31"/>
      <c r="V200" s="31"/>
      <c r="W200" s="31"/>
      <c r="X200" s="31"/>
      <c r="Y200" s="31"/>
      <c r="Z200" s="31"/>
      <c r="AA200" s="31"/>
      <c r="AB200" s="31"/>
      <c r="AC200" s="31"/>
      <c r="AD200" s="31"/>
      <c r="AE200" s="31"/>
      <c r="AT200" s="14" t="s">
        <v>157</v>
      </c>
      <c r="AU200" s="14" t="s">
        <v>80</v>
      </c>
    </row>
    <row r="201" spans="1:65" s="2" customFormat="1" ht="49.15" customHeight="1">
      <c r="A201" s="31"/>
      <c r="B201" s="32"/>
      <c r="C201" s="181" t="s">
        <v>320</v>
      </c>
      <c r="D201" s="181" t="s">
        <v>150</v>
      </c>
      <c r="E201" s="182" t="s">
        <v>321</v>
      </c>
      <c r="F201" s="183" t="s">
        <v>322</v>
      </c>
      <c r="G201" s="184" t="s">
        <v>197</v>
      </c>
      <c r="H201" s="185">
        <v>24</v>
      </c>
      <c r="I201" s="186"/>
      <c r="J201" s="187">
        <f>ROUND(I201*H201,2)</f>
        <v>0</v>
      </c>
      <c r="K201" s="183" t="s">
        <v>154</v>
      </c>
      <c r="L201" s="188"/>
      <c r="M201" s="189" t="s">
        <v>1</v>
      </c>
      <c r="N201" s="190" t="s">
        <v>38</v>
      </c>
      <c r="O201" s="68"/>
      <c r="P201" s="191">
        <f>O201*H201</f>
        <v>0</v>
      </c>
      <c r="Q201" s="191">
        <v>0</v>
      </c>
      <c r="R201" s="191">
        <f>Q201*H201</f>
        <v>0</v>
      </c>
      <c r="S201" s="191">
        <v>0</v>
      </c>
      <c r="T201" s="192">
        <f>S201*H201</f>
        <v>0</v>
      </c>
      <c r="U201" s="31"/>
      <c r="V201" s="31"/>
      <c r="W201" s="31"/>
      <c r="X201" s="31"/>
      <c r="Y201" s="31"/>
      <c r="Z201" s="31"/>
      <c r="AA201" s="31"/>
      <c r="AB201" s="31"/>
      <c r="AC201" s="31"/>
      <c r="AD201" s="31"/>
      <c r="AE201" s="31"/>
      <c r="AR201" s="193" t="s">
        <v>155</v>
      </c>
      <c r="AT201" s="193" t="s">
        <v>150</v>
      </c>
      <c r="AU201" s="193" t="s">
        <v>80</v>
      </c>
      <c r="AY201" s="14" t="s">
        <v>149</v>
      </c>
      <c r="BE201" s="194">
        <f>IF(N201="základní",J201,0)</f>
        <v>0</v>
      </c>
      <c r="BF201" s="194">
        <f>IF(N201="snížená",J201,0)</f>
        <v>0</v>
      </c>
      <c r="BG201" s="194">
        <f>IF(N201="zákl. přenesená",J201,0)</f>
        <v>0</v>
      </c>
      <c r="BH201" s="194">
        <f>IF(N201="sníž. přenesená",J201,0)</f>
        <v>0</v>
      </c>
      <c r="BI201" s="194">
        <f>IF(N201="nulová",J201,0)</f>
        <v>0</v>
      </c>
      <c r="BJ201" s="14" t="s">
        <v>80</v>
      </c>
      <c r="BK201" s="194">
        <f>ROUND(I201*H201,2)</f>
        <v>0</v>
      </c>
      <c r="BL201" s="14" t="s">
        <v>155</v>
      </c>
      <c r="BM201" s="193" t="s">
        <v>323</v>
      </c>
    </row>
    <row r="202" spans="1:65" s="2" customFormat="1" ht="29.25">
      <c r="A202" s="31"/>
      <c r="B202" s="32"/>
      <c r="C202" s="33"/>
      <c r="D202" s="195" t="s">
        <v>157</v>
      </c>
      <c r="E202" s="33"/>
      <c r="F202" s="196" t="s">
        <v>322</v>
      </c>
      <c r="G202" s="33"/>
      <c r="H202" s="33"/>
      <c r="I202" s="197"/>
      <c r="J202" s="33"/>
      <c r="K202" s="33"/>
      <c r="L202" s="36"/>
      <c r="M202" s="198"/>
      <c r="N202" s="199"/>
      <c r="O202" s="68"/>
      <c r="P202" s="68"/>
      <c r="Q202" s="68"/>
      <c r="R202" s="68"/>
      <c r="S202" s="68"/>
      <c r="T202" s="69"/>
      <c r="U202" s="31"/>
      <c r="V202" s="31"/>
      <c r="W202" s="31"/>
      <c r="X202" s="31"/>
      <c r="Y202" s="31"/>
      <c r="Z202" s="31"/>
      <c r="AA202" s="31"/>
      <c r="AB202" s="31"/>
      <c r="AC202" s="31"/>
      <c r="AD202" s="31"/>
      <c r="AE202" s="31"/>
      <c r="AT202" s="14" t="s">
        <v>157</v>
      </c>
      <c r="AU202" s="14" t="s">
        <v>80</v>
      </c>
    </row>
    <row r="203" spans="1:65" s="2" customFormat="1" ht="37.9" customHeight="1">
      <c r="A203" s="31"/>
      <c r="B203" s="32"/>
      <c r="C203" s="200" t="s">
        <v>324</v>
      </c>
      <c r="D203" s="200" t="s">
        <v>185</v>
      </c>
      <c r="E203" s="201" t="s">
        <v>325</v>
      </c>
      <c r="F203" s="202" t="s">
        <v>326</v>
      </c>
      <c r="G203" s="203" t="s">
        <v>197</v>
      </c>
      <c r="H203" s="204">
        <v>16</v>
      </c>
      <c r="I203" s="205"/>
      <c r="J203" s="206">
        <f>ROUND(I203*H203,2)</f>
        <v>0</v>
      </c>
      <c r="K203" s="202" t="s">
        <v>154</v>
      </c>
      <c r="L203" s="36"/>
      <c r="M203" s="207" t="s">
        <v>1</v>
      </c>
      <c r="N203" s="208" t="s">
        <v>38</v>
      </c>
      <c r="O203" s="68"/>
      <c r="P203" s="191">
        <f>O203*H203</f>
        <v>0</v>
      </c>
      <c r="Q203" s="191">
        <v>0</v>
      </c>
      <c r="R203" s="191">
        <f>Q203*H203</f>
        <v>0</v>
      </c>
      <c r="S203" s="191">
        <v>0</v>
      </c>
      <c r="T203" s="192">
        <f>S203*H203</f>
        <v>0</v>
      </c>
      <c r="U203" s="31"/>
      <c r="V203" s="31"/>
      <c r="W203" s="31"/>
      <c r="X203" s="31"/>
      <c r="Y203" s="31"/>
      <c r="Z203" s="31"/>
      <c r="AA203" s="31"/>
      <c r="AB203" s="31"/>
      <c r="AC203" s="31"/>
      <c r="AD203" s="31"/>
      <c r="AE203" s="31"/>
      <c r="AR203" s="193" t="s">
        <v>202</v>
      </c>
      <c r="AT203" s="193" t="s">
        <v>185</v>
      </c>
      <c r="AU203" s="193" t="s">
        <v>80</v>
      </c>
      <c r="AY203" s="14" t="s">
        <v>149</v>
      </c>
      <c r="BE203" s="194">
        <f>IF(N203="základní",J203,0)</f>
        <v>0</v>
      </c>
      <c r="BF203" s="194">
        <f>IF(N203="snížená",J203,0)</f>
        <v>0</v>
      </c>
      <c r="BG203" s="194">
        <f>IF(N203="zákl. přenesená",J203,0)</f>
        <v>0</v>
      </c>
      <c r="BH203" s="194">
        <f>IF(N203="sníž. přenesená",J203,0)</f>
        <v>0</v>
      </c>
      <c r="BI203" s="194">
        <f>IF(N203="nulová",J203,0)</f>
        <v>0</v>
      </c>
      <c r="BJ203" s="14" t="s">
        <v>80</v>
      </c>
      <c r="BK203" s="194">
        <f>ROUND(I203*H203,2)</f>
        <v>0</v>
      </c>
      <c r="BL203" s="14" t="s">
        <v>202</v>
      </c>
      <c r="BM203" s="193" t="s">
        <v>327</v>
      </c>
    </row>
    <row r="204" spans="1:65" s="2" customFormat="1" ht="48.75">
      <c r="A204" s="31"/>
      <c r="B204" s="32"/>
      <c r="C204" s="33"/>
      <c r="D204" s="195" t="s">
        <v>157</v>
      </c>
      <c r="E204" s="33"/>
      <c r="F204" s="196" t="s">
        <v>328</v>
      </c>
      <c r="G204" s="33"/>
      <c r="H204" s="33"/>
      <c r="I204" s="197"/>
      <c r="J204" s="33"/>
      <c r="K204" s="33"/>
      <c r="L204" s="36"/>
      <c r="M204" s="198"/>
      <c r="N204" s="199"/>
      <c r="O204" s="68"/>
      <c r="P204" s="68"/>
      <c r="Q204" s="68"/>
      <c r="R204" s="68"/>
      <c r="S204" s="68"/>
      <c r="T204" s="69"/>
      <c r="U204" s="31"/>
      <c r="V204" s="31"/>
      <c r="W204" s="31"/>
      <c r="X204" s="31"/>
      <c r="Y204" s="31"/>
      <c r="Z204" s="31"/>
      <c r="AA204" s="31"/>
      <c r="AB204" s="31"/>
      <c r="AC204" s="31"/>
      <c r="AD204" s="31"/>
      <c r="AE204" s="31"/>
      <c r="AT204" s="14" t="s">
        <v>157</v>
      </c>
      <c r="AU204" s="14" t="s">
        <v>80</v>
      </c>
    </row>
    <row r="205" spans="1:65" s="2" customFormat="1" ht="24.2" customHeight="1">
      <c r="A205" s="31"/>
      <c r="B205" s="32"/>
      <c r="C205" s="181" t="s">
        <v>329</v>
      </c>
      <c r="D205" s="181" t="s">
        <v>150</v>
      </c>
      <c r="E205" s="182" t="s">
        <v>330</v>
      </c>
      <c r="F205" s="183" t="s">
        <v>331</v>
      </c>
      <c r="G205" s="184" t="s">
        <v>332</v>
      </c>
      <c r="H205" s="185">
        <v>2</v>
      </c>
      <c r="I205" s="186"/>
      <c r="J205" s="187">
        <f>ROUND(I205*H205,2)</f>
        <v>0</v>
      </c>
      <c r="K205" s="183" t="s">
        <v>154</v>
      </c>
      <c r="L205" s="188"/>
      <c r="M205" s="189" t="s">
        <v>1</v>
      </c>
      <c r="N205" s="190" t="s">
        <v>38</v>
      </c>
      <c r="O205" s="68"/>
      <c r="P205" s="191">
        <f>O205*H205</f>
        <v>0</v>
      </c>
      <c r="Q205" s="191">
        <v>0</v>
      </c>
      <c r="R205" s="191">
        <f>Q205*H205</f>
        <v>0</v>
      </c>
      <c r="S205" s="191">
        <v>0</v>
      </c>
      <c r="T205" s="192">
        <f>S205*H205</f>
        <v>0</v>
      </c>
      <c r="U205" s="31"/>
      <c r="V205" s="31"/>
      <c r="W205" s="31"/>
      <c r="X205" s="31"/>
      <c r="Y205" s="31"/>
      <c r="Z205" s="31"/>
      <c r="AA205" s="31"/>
      <c r="AB205" s="31"/>
      <c r="AC205" s="31"/>
      <c r="AD205" s="31"/>
      <c r="AE205" s="31"/>
      <c r="AR205" s="193" t="s">
        <v>155</v>
      </c>
      <c r="AT205" s="193" t="s">
        <v>150</v>
      </c>
      <c r="AU205" s="193" t="s">
        <v>80</v>
      </c>
      <c r="AY205" s="14" t="s">
        <v>149</v>
      </c>
      <c r="BE205" s="194">
        <f>IF(N205="základní",J205,0)</f>
        <v>0</v>
      </c>
      <c r="BF205" s="194">
        <f>IF(N205="snížená",J205,0)</f>
        <v>0</v>
      </c>
      <c r="BG205" s="194">
        <f>IF(N205="zákl. přenesená",J205,0)</f>
        <v>0</v>
      </c>
      <c r="BH205" s="194">
        <f>IF(N205="sníž. přenesená",J205,0)</f>
        <v>0</v>
      </c>
      <c r="BI205" s="194">
        <f>IF(N205="nulová",J205,0)</f>
        <v>0</v>
      </c>
      <c r="BJ205" s="14" t="s">
        <v>80</v>
      </c>
      <c r="BK205" s="194">
        <f>ROUND(I205*H205,2)</f>
        <v>0</v>
      </c>
      <c r="BL205" s="14" t="s">
        <v>155</v>
      </c>
      <c r="BM205" s="193" t="s">
        <v>333</v>
      </c>
    </row>
    <row r="206" spans="1:65" s="2" customFormat="1" ht="19.5">
      <c r="A206" s="31"/>
      <c r="B206" s="32"/>
      <c r="C206" s="33"/>
      <c r="D206" s="195" t="s">
        <v>157</v>
      </c>
      <c r="E206" s="33"/>
      <c r="F206" s="196" t="s">
        <v>331</v>
      </c>
      <c r="G206" s="33"/>
      <c r="H206" s="33"/>
      <c r="I206" s="197"/>
      <c r="J206" s="33"/>
      <c r="K206" s="33"/>
      <c r="L206" s="36"/>
      <c r="M206" s="198"/>
      <c r="N206" s="199"/>
      <c r="O206" s="68"/>
      <c r="P206" s="68"/>
      <c r="Q206" s="68"/>
      <c r="R206" s="68"/>
      <c r="S206" s="68"/>
      <c r="T206" s="69"/>
      <c r="U206" s="31"/>
      <c r="V206" s="31"/>
      <c r="W206" s="31"/>
      <c r="X206" s="31"/>
      <c r="Y206" s="31"/>
      <c r="Z206" s="31"/>
      <c r="AA206" s="31"/>
      <c r="AB206" s="31"/>
      <c r="AC206" s="31"/>
      <c r="AD206" s="31"/>
      <c r="AE206" s="31"/>
      <c r="AT206" s="14" t="s">
        <v>157</v>
      </c>
      <c r="AU206" s="14" t="s">
        <v>80</v>
      </c>
    </row>
    <row r="207" spans="1:65" s="2" customFormat="1" ht="24.2" customHeight="1">
      <c r="A207" s="31"/>
      <c r="B207" s="32"/>
      <c r="C207" s="181" t="s">
        <v>334</v>
      </c>
      <c r="D207" s="181" t="s">
        <v>150</v>
      </c>
      <c r="E207" s="182" t="s">
        <v>335</v>
      </c>
      <c r="F207" s="183" t="s">
        <v>336</v>
      </c>
      <c r="G207" s="184" t="s">
        <v>153</v>
      </c>
      <c r="H207" s="185">
        <v>450</v>
      </c>
      <c r="I207" s="186"/>
      <c r="J207" s="187">
        <f>ROUND(I207*H207,2)</f>
        <v>0</v>
      </c>
      <c r="K207" s="183" t="s">
        <v>154</v>
      </c>
      <c r="L207" s="188"/>
      <c r="M207" s="189" t="s">
        <v>1</v>
      </c>
      <c r="N207" s="190" t="s">
        <v>38</v>
      </c>
      <c r="O207" s="68"/>
      <c r="P207" s="191">
        <f>O207*H207</f>
        <v>0</v>
      </c>
      <c r="Q207" s="191">
        <v>0</v>
      </c>
      <c r="R207" s="191">
        <f>Q207*H207</f>
        <v>0</v>
      </c>
      <c r="S207" s="191">
        <v>0</v>
      </c>
      <c r="T207" s="192">
        <f>S207*H207</f>
        <v>0</v>
      </c>
      <c r="U207" s="31"/>
      <c r="V207" s="31"/>
      <c r="W207" s="31"/>
      <c r="X207" s="31"/>
      <c r="Y207" s="31"/>
      <c r="Z207" s="31"/>
      <c r="AA207" s="31"/>
      <c r="AB207" s="31"/>
      <c r="AC207" s="31"/>
      <c r="AD207" s="31"/>
      <c r="AE207" s="31"/>
      <c r="AR207" s="193" t="s">
        <v>155</v>
      </c>
      <c r="AT207" s="193" t="s">
        <v>150</v>
      </c>
      <c r="AU207" s="193" t="s">
        <v>80</v>
      </c>
      <c r="AY207" s="14" t="s">
        <v>149</v>
      </c>
      <c r="BE207" s="194">
        <f>IF(N207="základní",J207,0)</f>
        <v>0</v>
      </c>
      <c r="BF207" s="194">
        <f>IF(N207="snížená",J207,0)</f>
        <v>0</v>
      </c>
      <c r="BG207" s="194">
        <f>IF(N207="zákl. přenesená",J207,0)</f>
        <v>0</v>
      </c>
      <c r="BH207" s="194">
        <f>IF(N207="sníž. přenesená",J207,0)</f>
        <v>0</v>
      </c>
      <c r="BI207" s="194">
        <f>IF(N207="nulová",J207,0)</f>
        <v>0</v>
      </c>
      <c r="BJ207" s="14" t="s">
        <v>80</v>
      </c>
      <c r="BK207" s="194">
        <f>ROUND(I207*H207,2)</f>
        <v>0</v>
      </c>
      <c r="BL207" s="14" t="s">
        <v>155</v>
      </c>
      <c r="BM207" s="193" t="s">
        <v>337</v>
      </c>
    </row>
    <row r="208" spans="1:65" s="2" customFormat="1" ht="19.5">
      <c r="A208" s="31"/>
      <c r="B208" s="32"/>
      <c r="C208" s="33"/>
      <c r="D208" s="195" t="s">
        <v>157</v>
      </c>
      <c r="E208" s="33"/>
      <c r="F208" s="196" t="s">
        <v>336</v>
      </c>
      <c r="G208" s="33"/>
      <c r="H208" s="33"/>
      <c r="I208" s="197"/>
      <c r="J208" s="33"/>
      <c r="K208" s="33"/>
      <c r="L208" s="36"/>
      <c r="M208" s="209"/>
      <c r="N208" s="210"/>
      <c r="O208" s="211"/>
      <c r="P208" s="211"/>
      <c r="Q208" s="211"/>
      <c r="R208" s="211"/>
      <c r="S208" s="211"/>
      <c r="T208" s="212"/>
      <c r="U208" s="31"/>
      <c r="V208" s="31"/>
      <c r="W208" s="31"/>
      <c r="X208" s="31"/>
      <c r="Y208" s="31"/>
      <c r="Z208" s="31"/>
      <c r="AA208" s="31"/>
      <c r="AB208" s="31"/>
      <c r="AC208" s="31"/>
      <c r="AD208" s="31"/>
      <c r="AE208" s="31"/>
      <c r="AT208" s="14" t="s">
        <v>157</v>
      </c>
      <c r="AU208" s="14" t="s">
        <v>80</v>
      </c>
    </row>
    <row r="209" spans="1:31" s="2" customFormat="1" ht="6.95" customHeight="1">
      <c r="A209" s="31"/>
      <c r="B209" s="51"/>
      <c r="C209" s="52"/>
      <c r="D209" s="52"/>
      <c r="E209" s="52"/>
      <c r="F209" s="52"/>
      <c r="G209" s="52"/>
      <c r="H209" s="52"/>
      <c r="I209" s="52"/>
      <c r="J209" s="52"/>
      <c r="K209" s="52"/>
      <c r="L209" s="36"/>
      <c r="M209" s="31"/>
      <c r="O209" s="31"/>
      <c r="P209" s="31"/>
      <c r="Q209" s="31"/>
      <c r="R209" s="31"/>
      <c r="S209" s="31"/>
      <c r="T209" s="31"/>
      <c r="U209" s="31"/>
      <c r="V209" s="31"/>
      <c r="W209" s="31"/>
      <c r="X209" s="31"/>
      <c r="Y209" s="31"/>
      <c r="Z209" s="31"/>
      <c r="AA209" s="31"/>
      <c r="AB209" s="31"/>
      <c r="AC209" s="31"/>
      <c r="AD209" s="31"/>
      <c r="AE209" s="31"/>
    </row>
  </sheetData>
  <sheetProtection algorithmName="SHA-512" hashValue="YtMBIzNQrPkdHQUfUHKY4thKOAvifNXikXt6K6M4lWvuVja+26eAdREPQMtP7IDT5jztw8+KmbADENW2q4hSOQ==" saltValue="99S5wPBax2xvHHOY87fy1YfiKxB98Dcz603K6vpfPxKKK+F+0GNez21HpXQx9remLS+/KyKHh5YtRQL7q1iJ4Q==" spinCount="100000" sheet="1" objects="1" scenarios="1" formatColumns="0" formatRows="0" autoFilter="0"/>
  <autoFilter ref="C120:K208"/>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66"/>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90</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s="1" customFormat="1" ht="12" customHeight="1">
      <c r="B8" s="17"/>
      <c r="D8" s="116" t="s">
        <v>126</v>
      </c>
      <c r="L8" s="17"/>
    </row>
    <row r="9" spans="1:46" s="2" customFormat="1" ht="16.5" customHeight="1">
      <c r="A9" s="31"/>
      <c r="B9" s="36"/>
      <c r="C9" s="31"/>
      <c r="D9" s="31"/>
      <c r="E9" s="268" t="s">
        <v>127</v>
      </c>
      <c r="F9" s="270"/>
      <c r="G9" s="270"/>
      <c r="H9" s="270"/>
      <c r="I9" s="31"/>
      <c r="J9" s="31"/>
      <c r="K9" s="31"/>
      <c r="L9" s="48"/>
      <c r="S9" s="31"/>
      <c r="T9" s="31"/>
      <c r="U9" s="31"/>
      <c r="V9" s="31"/>
      <c r="W9" s="31"/>
      <c r="X9" s="31"/>
      <c r="Y9" s="31"/>
      <c r="Z9" s="31"/>
      <c r="AA9" s="31"/>
      <c r="AB9" s="31"/>
      <c r="AC9" s="31"/>
      <c r="AD9" s="31"/>
      <c r="AE9" s="31"/>
    </row>
    <row r="10" spans="1:46" s="2" customFormat="1" ht="12" customHeight="1">
      <c r="A10" s="31"/>
      <c r="B10" s="36"/>
      <c r="C10" s="31"/>
      <c r="D10" s="116" t="s">
        <v>128</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customHeight="1">
      <c r="A11" s="31"/>
      <c r="B11" s="36"/>
      <c r="C11" s="31"/>
      <c r="D11" s="31"/>
      <c r="E11" s="271" t="s">
        <v>338</v>
      </c>
      <c r="F11" s="270"/>
      <c r="G11" s="270"/>
      <c r="H11" s="270"/>
      <c r="I11" s="31"/>
      <c r="J11" s="31"/>
      <c r="K11" s="31"/>
      <c r="L11" s="48"/>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customHeight="1">
      <c r="A14" s="31"/>
      <c r="B14" s="36"/>
      <c r="C14" s="31"/>
      <c r="D14" s="116" t="s">
        <v>20</v>
      </c>
      <c r="E14" s="31"/>
      <c r="F14" s="107" t="s">
        <v>21</v>
      </c>
      <c r="G14" s="31"/>
      <c r="H14" s="31"/>
      <c r="I14" s="116" t="s">
        <v>22</v>
      </c>
      <c r="J14" s="117" t="str">
        <f>'Rekapitulace zakázky'!AN8</f>
        <v>8. 10. 2020</v>
      </c>
      <c r="K14" s="31"/>
      <c r="L14" s="48"/>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customHeight="1">
      <c r="A16" s="31"/>
      <c r="B16" s="36"/>
      <c r="C16" s="31"/>
      <c r="D16" s="116" t="s">
        <v>24</v>
      </c>
      <c r="E16" s="31"/>
      <c r="F16" s="31"/>
      <c r="G16" s="31"/>
      <c r="H16" s="31"/>
      <c r="I16" s="116" t="s">
        <v>25</v>
      </c>
      <c r="J16" s="107" t="str">
        <f>IF('Rekapitulace zakázky'!AN10="","",'Rekapitulace zakázky'!AN10)</f>
        <v/>
      </c>
      <c r="K16" s="31"/>
      <c r="L16" s="48"/>
      <c r="S16" s="31"/>
      <c r="T16" s="31"/>
      <c r="U16" s="31"/>
      <c r="V16" s="31"/>
      <c r="W16" s="31"/>
      <c r="X16" s="31"/>
      <c r="Y16" s="31"/>
      <c r="Z16" s="31"/>
      <c r="AA16" s="31"/>
      <c r="AB16" s="31"/>
      <c r="AC16" s="31"/>
      <c r="AD16" s="31"/>
      <c r="AE16" s="31"/>
    </row>
    <row r="17" spans="1:31" s="2" customFormat="1" ht="18" customHeight="1">
      <c r="A17" s="31"/>
      <c r="B17" s="36"/>
      <c r="C17" s="31"/>
      <c r="D17" s="31"/>
      <c r="E17" s="107" t="str">
        <f>IF('Rekapitulace zakázky'!E11="","",'Rekapitulace zakázky'!E11)</f>
        <v xml:space="preserve"> </v>
      </c>
      <c r="F17" s="31"/>
      <c r="G17" s="31"/>
      <c r="H17" s="31"/>
      <c r="I17" s="116" t="s">
        <v>26</v>
      </c>
      <c r="J17" s="107" t="str">
        <f>IF('Rekapitulace zakázky'!AN11="","",'Rekapitulace zakázky'!AN11)</f>
        <v/>
      </c>
      <c r="K17" s="31"/>
      <c r="L17" s="48"/>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customHeight="1">
      <c r="A19" s="31"/>
      <c r="B19" s="36"/>
      <c r="C19" s="31"/>
      <c r="D19" s="116" t="s">
        <v>27</v>
      </c>
      <c r="E19" s="31"/>
      <c r="F19" s="31"/>
      <c r="G19" s="31"/>
      <c r="H19" s="31"/>
      <c r="I19" s="116" t="s">
        <v>25</v>
      </c>
      <c r="J19" s="27" t="str">
        <f>'Rekapitulace zakázky'!AN13</f>
        <v>Vyplň údaj</v>
      </c>
      <c r="K19" s="31"/>
      <c r="L19" s="48"/>
      <c r="S19" s="31"/>
      <c r="T19" s="31"/>
      <c r="U19" s="31"/>
      <c r="V19" s="31"/>
      <c r="W19" s="31"/>
      <c r="X19" s="31"/>
      <c r="Y19" s="31"/>
      <c r="Z19" s="31"/>
      <c r="AA19" s="31"/>
      <c r="AB19" s="31"/>
      <c r="AC19" s="31"/>
      <c r="AD19" s="31"/>
      <c r="AE19" s="31"/>
    </row>
    <row r="20" spans="1:31" s="2" customFormat="1" ht="18" customHeight="1">
      <c r="A20" s="31"/>
      <c r="B20" s="36"/>
      <c r="C20" s="31"/>
      <c r="D20" s="31"/>
      <c r="E20" s="272" t="str">
        <f>'Rekapitulace zakázky'!E14</f>
        <v>Vyplň údaj</v>
      </c>
      <c r="F20" s="273"/>
      <c r="G20" s="273"/>
      <c r="H20" s="273"/>
      <c r="I20" s="116" t="s">
        <v>26</v>
      </c>
      <c r="J20" s="27" t="str">
        <f>'Rekapitulace zakázky'!AN14</f>
        <v>Vyplň údaj</v>
      </c>
      <c r="K20" s="31"/>
      <c r="L20" s="48"/>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customHeight="1">
      <c r="A22" s="31"/>
      <c r="B22" s="36"/>
      <c r="C22" s="31"/>
      <c r="D22" s="116" t="s">
        <v>29</v>
      </c>
      <c r="E22" s="31"/>
      <c r="F22" s="31"/>
      <c r="G22" s="31"/>
      <c r="H22" s="31"/>
      <c r="I22" s="116" t="s">
        <v>25</v>
      </c>
      <c r="J22" s="107" t="str">
        <f>IF('Rekapitulace zakázky'!AN16="","",'Rekapitulace zakázky'!AN16)</f>
        <v/>
      </c>
      <c r="K22" s="31"/>
      <c r="L22" s="48"/>
      <c r="S22" s="31"/>
      <c r="T22" s="31"/>
      <c r="U22" s="31"/>
      <c r="V22" s="31"/>
      <c r="W22" s="31"/>
      <c r="X22" s="31"/>
      <c r="Y22" s="31"/>
      <c r="Z22" s="31"/>
      <c r="AA22" s="31"/>
      <c r="AB22" s="31"/>
      <c r="AC22" s="31"/>
      <c r="AD22" s="31"/>
      <c r="AE22" s="31"/>
    </row>
    <row r="23" spans="1:31" s="2" customFormat="1" ht="18" customHeight="1">
      <c r="A23" s="31"/>
      <c r="B23" s="36"/>
      <c r="C23" s="31"/>
      <c r="D23" s="31"/>
      <c r="E23" s="107" t="str">
        <f>IF('Rekapitulace zakázky'!E17="","",'Rekapitulace zakázky'!E17)</f>
        <v xml:space="preserve"> </v>
      </c>
      <c r="F23" s="31"/>
      <c r="G23" s="31"/>
      <c r="H23" s="31"/>
      <c r="I23" s="116" t="s">
        <v>26</v>
      </c>
      <c r="J23" s="107" t="str">
        <f>IF('Rekapitulace zakázky'!AN17="","",'Rekapitulace zakázky'!AN17)</f>
        <v/>
      </c>
      <c r="K23" s="31"/>
      <c r="L23" s="48"/>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customHeight="1">
      <c r="A25" s="31"/>
      <c r="B25" s="36"/>
      <c r="C25" s="31"/>
      <c r="D25" s="116" t="s">
        <v>31</v>
      </c>
      <c r="E25" s="31"/>
      <c r="F25" s="31"/>
      <c r="G25" s="31"/>
      <c r="H25" s="31"/>
      <c r="I25" s="116" t="s">
        <v>25</v>
      </c>
      <c r="J25" s="107" t="str">
        <f>IF('Rekapitulace zakázky'!AN19="","",'Rekapitulace zakázky'!AN19)</f>
        <v/>
      </c>
      <c r="K25" s="31"/>
      <c r="L25" s="48"/>
      <c r="S25" s="31"/>
      <c r="T25" s="31"/>
      <c r="U25" s="31"/>
      <c r="V25" s="31"/>
      <c r="W25" s="31"/>
      <c r="X25" s="31"/>
      <c r="Y25" s="31"/>
      <c r="Z25" s="31"/>
      <c r="AA25" s="31"/>
      <c r="AB25" s="31"/>
      <c r="AC25" s="31"/>
      <c r="AD25" s="31"/>
      <c r="AE25" s="31"/>
    </row>
    <row r="26" spans="1:31" s="2" customFormat="1" ht="18" customHeight="1">
      <c r="A26" s="31"/>
      <c r="B26" s="36"/>
      <c r="C26" s="31"/>
      <c r="D26" s="31"/>
      <c r="E26" s="107" t="str">
        <f>IF('Rekapitulace zakázky'!E20="","",'Rekapitulace zakázky'!E20)</f>
        <v xml:space="preserve"> </v>
      </c>
      <c r="F26" s="31"/>
      <c r="G26" s="31"/>
      <c r="H26" s="31"/>
      <c r="I26" s="116" t="s">
        <v>26</v>
      </c>
      <c r="J26" s="107" t="str">
        <f>IF('Rekapitulace zakázky'!AN20="","",'Rekapitulace zakázky'!AN20)</f>
        <v/>
      </c>
      <c r="K26" s="31"/>
      <c r="L26" s="48"/>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customHeight="1">
      <c r="A28" s="31"/>
      <c r="B28" s="36"/>
      <c r="C28" s="31"/>
      <c r="D28" s="116" t="s">
        <v>32</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customHeight="1">
      <c r="A29" s="118"/>
      <c r="B29" s="119"/>
      <c r="C29" s="118"/>
      <c r="D29" s="118"/>
      <c r="E29" s="274" t="s">
        <v>1</v>
      </c>
      <c r="F29" s="274"/>
      <c r="G29" s="274"/>
      <c r="H29" s="274"/>
      <c r="I29" s="118"/>
      <c r="J29" s="118"/>
      <c r="K29" s="118"/>
      <c r="L29" s="120"/>
      <c r="S29" s="118"/>
      <c r="T29" s="118"/>
      <c r="U29" s="118"/>
      <c r="V29" s="118"/>
      <c r="W29" s="118"/>
      <c r="X29" s="118"/>
      <c r="Y29" s="118"/>
      <c r="Z29" s="118"/>
      <c r="AA29" s="118"/>
      <c r="AB29" s="118"/>
      <c r="AC29" s="118"/>
      <c r="AD29" s="118"/>
      <c r="AE29" s="118"/>
    </row>
    <row r="30" spans="1:31" s="2" customFormat="1" ht="6.95"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customHeight="1">
      <c r="A32" s="31"/>
      <c r="B32" s="36"/>
      <c r="C32" s="31"/>
      <c r="D32" s="122" t="s">
        <v>33</v>
      </c>
      <c r="E32" s="31"/>
      <c r="F32" s="31"/>
      <c r="G32" s="31"/>
      <c r="H32" s="31"/>
      <c r="I32" s="31"/>
      <c r="J32" s="123">
        <f>ROUND(J127, 2)</f>
        <v>0</v>
      </c>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customHeight="1">
      <c r="A34" s="31"/>
      <c r="B34" s="36"/>
      <c r="C34" s="31"/>
      <c r="D34" s="31"/>
      <c r="E34" s="31"/>
      <c r="F34" s="124" t="s">
        <v>35</v>
      </c>
      <c r="G34" s="31"/>
      <c r="H34" s="31"/>
      <c r="I34" s="124" t="s">
        <v>34</v>
      </c>
      <c r="J34" s="124" t="s">
        <v>36</v>
      </c>
      <c r="K34" s="31"/>
      <c r="L34" s="48"/>
      <c r="S34" s="31"/>
      <c r="T34" s="31"/>
      <c r="U34" s="31"/>
      <c r="V34" s="31"/>
      <c r="W34" s="31"/>
      <c r="X34" s="31"/>
      <c r="Y34" s="31"/>
      <c r="Z34" s="31"/>
      <c r="AA34" s="31"/>
      <c r="AB34" s="31"/>
      <c r="AC34" s="31"/>
      <c r="AD34" s="31"/>
      <c r="AE34" s="31"/>
    </row>
    <row r="35" spans="1:31" s="2" customFormat="1" ht="14.45" customHeight="1">
      <c r="A35" s="31"/>
      <c r="B35" s="36"/>
      <c r="C35" s="31"/>
      <c r="D35" s="125" t="s">
        <v>37</v>
      </c>
      <c r="E35" s="116" t="s">
        <v>38</v>
      </c>
      <c r="F35" s="126">
        <f>ROUND((SUM(BE127:BE665)),  2)</f>
        <v>0</v>
      </c>
      <c r="G35" s="31"/>
      <c r="H35" s="31"/>
      <c r="I35" s="127">
        <v>0.21</v>
      </c>
      <c r="J35" s="126">
        <f>ROUND(((SUM(BE127:BE665))*I35),  2)</f>
        <v>0</v>
      </c>
      <c r="K35" s="31"/>
      <c r="L35" s="48"/>
      <c r="S35" s="31"/>
      <c r="T35" s="31"/>
      <c r="U35" s="31"/>
      <c r="V35" s="31"/>
      <c r="W35" s="31"/>
      <c r="X35" s="31"/>
      <c r="Y35" s="31"/>
      <c r="Z35" s="31"/>
      <c r="AA35" s="31"/>
      <c r="AB35" s="31"/>
      <c r="AC35" s="31"/>
      <c r="AD35" s="31"/>
      <c r="AE35" s="31"/>
    </row>
    <row r="36" spans="1:31" s="2" customFormat="1" ht="14.45" customHeight="1">
      <c r="A36" s="31"/>
      <c r="B36" s="36"/>
      <c r="C36" s="31"/>
      <c r="D36" s="31"/>
      <c r="E36" s="116" t="s">
        <v>39</v>
      </c>
      <c r="F36" s="126">
        <f>ROUND((SUM(BF127:BF665)),  2)</f>
        <v>0</v>
      </c>
      <c r="G36" s="31"/>
      <c r="H36" s="31"/>
      <c r="I36" s="127">
        <v>0.15</v>
      </c>
      <c r="J36" s="126">
        <f>ROUND(((SUM(BF127:BF665))*I36),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40</v>
      </c>
      <c r="F37" s="126">
        <f>ROUND((SUM(BG127:BG665)),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41</v>
      </c>
      <c r="F38" s="126">
        <f>ROUND((SUM(BH127:BH665)),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42</v>
      </c>
      <c r="F39" s="126">
        <f>ROUND((SUM(BI127:BI665)),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customHeight="1">
      <c r="A41" s="31"/>
      <c r="B41" s="36"/>
      <c r="C41" s="128"/>
      <c r="D41" s="129" t="s">
        <v>43</v>
      </c>
      <c r="E41" s="130"/>
      <c r="F41" s="130"/>
      <c r="G41" s="131" t="s">
        <v>44</v>
      </c>
      <c r="H41" s="132" t="s">
        <v>45</v>
      </c>
      <c r="I41" s="130"/>
      <c r="J41" s="133">
        <f>SUM(J32:J39)</f>
        <v>0</v>
      </c>
      <c r="K41" s="134"/>
      <c r="L41" s="48"/>
      <c r="S41" s="31"/>
      <c r="T41" s="31"/>
      <c r="U41" s="31"/>
      <c r="V41" s="31"/>
      <c r="W41" s="31"/>
      <c r="X41" s="31"/>
      <c r="Y41" s="31"/>
      <c r="Z41" s="31"/>
      <c r="AA41" s="31"/>
      <c r="AB41" s="31"/>
      <c r="AC41" s="31"/>
      <c r="AD41" s="31"/>
      <c r="AE41" s="31"/>
    </row>
    <row r="42" spans="1:31" s="2" customFormat="1" ht="14.4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2" customFormat="1" ht="16.5" customHeight="1">
      <c r="A87" s="31"/>
      <c r="B87" s="32"/>
      <c r="C87" s="33"/>
      <c r="D87" s="33"/>
      <c r="E87" s="275" t="s">
        <v>127</v>
      </c>
      <c r="F87" s="277"/>
      <c r="G87" s="277"/>
      <c r="H87" s="277"/>
      <c r="I87" s="33"/>
      <c r="J87" s="33"/>
      <c r="K87" s="33"/>
      <c r="L87" s="48"/>
      <c r="S87" s="31"/>
      <c r="T87" s="31"/>
      <c r="U87" s="31"/>
      <c r="V87" s="31"/>
      <c r="W87" s="31"/>
      <c r="X87" s="31"/>
      <c r="Y87" s="31"/>
      <c r="Z87" s="31"/>
      <c r="AA87" s="31"/>
      <c r="AB87" s="31"/>
      <c r="AC87" s="31"/>
      <c r="AD87" s="31"/>
      <c r="AE87" s="31"/>
    </row>
    <row r="88" spans="1:31" s="2" customFormat="1" ht="12" customHeight="1">
      <c r="A88" s="31"/>
      <c r="B88" s="32"/>
      <c r="C88" s="26" t="s">
        <v>128</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customHeight="1">
      <c r="A89" s="31"/>
      <c r="B89" s="32"/>
      <c r="C89" s="33"/>
      <c r="D89" s="33"/>
      <c r="E89" s="227" t="str">
        <f>E11</f>
        <v>PS01.2 - Montáže a dodávky ZZ</v>
      </c>
      <c r="F89" s="277"/>
      <c r="G89" s="277"/>
      <c r="H89" s="277"/>
      <c r="I89" s="33"/>
      <c r="J89" s="33"/>
      <c r="K89" s="33"/>
      <c r="L89" s="48"/>
      <c r="S89" s="31"/>
      <c r="T89" s="31"/>
      <c r="U89" s="31"/>
      <c r="V89" s="31"/>
      <c r="W89" s="31"/>
      <c r="X89" s="31"/>
      <c r="Y89" s="31"/>
      <c r="Z89" s="31"/>
      <c r="AA89" s="31"/>
      <c r="AB89" s="31"/>
      <c r="AC89" s="31"/>
      <c r="AD89" s="31"/>
      <c r="AE89" s="31"/>
    </row>
    <row r="90" spans="1:31"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customHeight="1">
      <c r="A91" s="31"/>
      <c r="B91" s="32"/>
      <c r="C91" s="26" t="s">
        <v>20</v>
      </c>
      <c r="D91" s="33"/>
      <c r="E91" s="33"/>
      <c r="F91" s="24" t="str">
        <f>F14</f>
        <v xml:space="preserve"> </v>
      </c>
      <c r="G91" s="33"/>
      <c r="H91" s="33"/>
      <c r="I91" s="26" t="s">
        <v>22</v>
      </c>
      <c r="J91" s="63" t="str">
        <f>IF(J14="","",J14)</f>
        <v>8. 10. 2020</v>
      </c>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customHeight="1">
      <c r="A93" s="31"/>
      <c r="B93" s="32"/>
      <c r="C93" s="26" t="s">
        <v>24</v>
      </c>
      <c r="D93" s="33"/>
      <c r="E93" s="33"/>
      <c r="F93" s="24" t="str">
        <f>E17</f>
        <v xml:space="preserve"> </v>
      </c>
      <c r="G93" s="33"/>
      <c r="H93" s="33"/>
      <c r="I93" s="26" t="s">
        <v>29</v>
      </c>
      <c r="J93" s="29" t="str">
        <f>E23</f>
        <v xml:space="preserve"> </v>
      </c>
      <c r="K93" s="33"/>
      <c r="L93" s="48"/>
      <c r="S93" s="31"/>
      <c r="T93" s="31"/>
      <c r="U93" s="31"/>
      <c r="V93" s="31"/>
      <c r="W93" s="31"/>
      <c r="X93" s="31"/>
      <c r="Y93" s="31"/>
      <c r="Z93" s="31"/>
      <c r="AA93" s="31"/>
      <c r="AB93" s="31"/>
      <c r="AC93" s="31"/>
      <c r="AD93" s="31"/>
      <c r="AE93" s="31"/>
    </row>
    <row r="94" spans="1:31" s="2" customFormat="1" ht="15.2" customHeight="1">
      <c r="A94" s="31"/>
      <c r="B94" s="32"/>
      <c r="C94" s="26" t="s">
        <v>27</v>
      </c>
      <c r="D94" s="33"/>
      <c r="E94" s="33"/>
      <c r="F94" s="24" t="str">
        <f>IF(E20="","",E20)</f>
        <v>Vyplň údaj</v>
      </c>
      <c r="G94" s="33"/>
      <c r="H94" s="33"/>
      <c r="I94" s="26" t="s">
        <v>31</v>
      </c>
      <c r="J94" s="29" t="str">
        <f>E26</f>
        <v xml:space="preserve"> </v>
      </c>
      <c r="K94" s="33"/>
      <c r="L94" s="48"/>
      <c r="S94" s="31"/>
      <c r="T94" s="31"/>
      <c r="U94" s="31"/>
      <c r="V94" s="31"/>
      <c r="W94" s="31"/>
      <c r="X94" s="31"/>
      <c r="Y94" s="31"/>
      <c r="Z94" s="31"/>
      <c r="AA94" s="31"/>
      <c r="AB94" s="31"/>
      <c r="AC94" s="31"/>
      <c r="AD94" s="31"/>
      <c r="AE94" s="31"/>
    </row>
    <row r="95" spans="1:31"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customHeight="1">
      <c r="A96" s="31"/>
      <c r="B96" s="32"/>
      <c r="C96" s="146" t="s">
        <v>131</v>
      </c>
      <c r="D96" s="147"/>
      <c r="E96" s="147"/>
      <c r="F96" s="147"/>
      <c r="G96" s="147"/>
      <c r="H96" s="147"/>
      <c r="I96" s="147"/>
      <c r="J96" s="148" t="s">
        <v>132</v>
      </c>
      <c r="K96" s="147"/>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customHeight="1">
      <c r="A98" s="31"/>
      <c r="B98" s="32"/>
      <c r="C98" s="149" t="s">
        <v>133</v>
      </c>
      <c r="D98" s="33"/>
      <c r="E98" s="33"/>
      <c r="F98" s="33"/>
      <c r="G98" s="33"/>
      <c r="H98" s="33"/>
      <c r="I98" s="33"/>
      <c r="J98" s="81">
        <f>J127</f>
        <v>0</v>
      </c>
      <c r="K98" s="33"/>
      <c r="L98" s="48"/>
      <c r="S98" s="31"/>
      <c r="T98" s="31"/>
      <c r="U98" s="31"/>
      <c r="V98" s="31"/>
      <c r="W98" s="31"/>
      <c r="X98" s="31"/>
      <c r="Y98" s="31"/>
      <c r="Z98" s="31"/>
      <c r="AA98" s="31"/>
      <c r="AB98" s="31"/>
      <c r="AC98" s="31"/>
      <c r="AD98" s="31"/>
      <c r="AE98" s="31"/>
      <c r="AU98" s="14" t="s">
        <v>134</v>
      </c>
    </row>
    <row r="99" spans="1:47" s="9" customFormat="1" ht="24.95" customHeight="1">
      <c r="B99" s="150"/>
      <c r="C99" s="151"/>
      <c r="D99" s="152" t="s">
        <v>339</v>
      </c>
      <c r="E99" s="153"/>
      <c r="F99" s="153"/>
      <c r="G99" s="153"/>
      <c r="H99" s="153"/>
      <c r="I99" s="153"/>
      <c r="J99" s="154">
        <f>J128</f>
        <v>0</v>
      </c>
      <c r="K99" s="151"/>
      <c r="L99" s="155"/>
    </row>
    <row r="100" spans="1:47" s="12" customFormat="1" ht="19.899999999999999" customHeight="1">
      <c r="B100" s="213"/>
      <c r="C100" s="101"/>
      <c r="D100" s="214" t="s">
        <v>340</v>
      </c>
      <c r="E100" s="215"/>
      <c r="F100" s="215"/>
      <c r="G100" s="215"/>
      <c r="H100" s="215"/>
      <c r="I100" s="215"/>
      <c r="J100" s="216">
        <f>J129</f>
        <v>0</v>
      </c>
      <c r="K100" s="101"/>
      <c r="L100" s="217"/>
    </row>
    <row r="101" spans="1:47" s="12" customFormat="1" ht="19.899999999999999" customHeight="1">
      <c r="B101" s="213"/>
      <c r="C101" s="101"/>
      <c r="D101" s="214" t="s">
        <v>341</v>
      </c>
      <c r="E101" s="215"/>
      <c r="F101" s="215"/>
      <c r="G101" s="215"/>
      <c r="H101" s="215"/>
      <c r="I101" s="215"/>
      <c r="J101" s="216">
        <f>J192</f>
        <v>0</v>
      </c>
      <c r="K101" s="101"/>
      <c r="L101" s="217"/>
    </row>
    <row r="102" spans="1:47" s="12" customFormat="1" ht="19.899999999999999" customHeight="1">
      <c r="B102" s="213"/>
      <c r="C102" s="101"/>
      <c r="D102" s="214" t="s">
        <v>342</v>
      </c>
      <c r="E102" s="215"/>
      <c r="F102" s="215"/>
      <c r="G102" s="215"/>
      <c r="H102" s="215"/>
      <c r="I102" s="215"/>
      <c r="J102" s="216">
        <f>J280</f>
        <v>0</v>
      </c>
      <c r="K102" s="101"/>
      <c r="L102" s="217"/>
    </row>
    <row r="103" spans="1:47" s="12" customFormat="1" ht="19.899999999999999" customHeight="1">
      <c r="B103" s="213"/>
      <c r="C103" s="101"/>
      <c r="D103" s="214" t="s">
        <v>343</v>
      </c>
      <c r="E103" s="215"/>
      <c r="F103" s="215"/>
      <c r="G103" s="215"/>
      <c r="H103" s="215"/>
      <c r="I103" s="215"/>
      <c r="J103" s="216">
        <f>J543</f>
        <v>0</v>
      </c>
      <c r="K103" s="101"/>
      <c r="L103" s="217"/>
    </row>
    <row r="104" spans="1:47" s="12" customFormat="1" ht="19.899999999999999" customHeight="1">
      <c r="B104" s="213"/>
      <c r="C104" s="101"/>
      <c r="D104" s="214" t="s">
        <v>344</v>
      </c>
      <c r="E104" s="215"/>
      <c r="F104" s="215"/>
      <c r="G104" s="215"/>
      <c r="H104" s="215"/>
      <c r="I104" s="215"/>
      <c r="J104" s="216">
        <f>J578</f>
        <v>0</v>
      </c>
      <c r="K104" s="101"/>
      <c r="L104" s="217"/>
    </row>
    <row r="105" spans="1:47" s="12" customFormat="1" ht="19.899999999999999" customHeight="1">
      <c r="B105" s="213"/>
      <c r="C105" s="101"/>
      <c r="D105" s="214" t="s">
        <v>345</v>
      </c>
      <c r="E105" s="215"/>
      <c r="F105" s="215"/>
      <c r="G105" s="215"/>
      <c r="H105" s="215"/>
      <c r="I105" s="215"/>
      <c r="J105" s="216">
        <f>J649</f>
        <v>0</v>
      </c>
      <c r="K105" s="101"/>
      <c r="L105" s="217"/>
    </row>
    <row r="106" spans="1:47" s="2" customFormat="1" ht="21.7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47" s="2" customFormat="1" ht="6.95" customHeight="1">
      <c r="A107" s="31"/>
      <c r="B107" s="51"/>
      <c r="C107" s="52"/>
      <c r="D107" s="52"/>
      <c r="E107" s="52"/>
      <c r="F107" s="52"/>
      <c r="G107" s="52"/>
      <c r="H107" s="52"/>
      <c r="I107" s="52"/>
      <c r="J107" s="52"/>
      <c r="K107" s="52"/>
      <c r="L107" s="48"/>
      <c r="S107" s="31"/>
      <c r="T107" s="31"/>
      <c r="U107" s="31"/>
      <c r="V107" s="31"/>
      <c r="W107" s="31"/>
      <c r="X107" s="31"/>
      <c r="Y107" s="31"/>
      <c r="Z107" s="31"/>
      <c r="AA107" s="31"/>
      <c r="AB107" s="31"/>
      <c r="AC107" s="31"/>
      <c r="AD107" s="31"/>
      <c r="AE107" s="31"/>
    </row>
    <row r="111" spans="1:47" s="2" customFormat="1" ht="6.95" customHeight="1">
      <c r="A111" s="31"/>
      <c r="B111" s="53"/>
      <c r="C111" s="54"/>
      <c r="D111" s="54"/>
      <c r="E111" s="54"/>
      <c r="F111" s="54"/>
      <c r="G111" s="54"/>
      <c r="H111" s="54"/>
      <c r="I111" s="54"/>
      <c r="J111" s="54"/>
      <c r="K111" s="54"/>
      <c r="L111" s="48"/>
      <c r="S111" s="31"/>
      <c r="T111" s="31"/>
      <c r="U111" s="31"/>
      <c r="V111" s="31"/>
      <c r="W111" s="31"/>
      <c r="X111" s="31"/>
      <c r="Y111" s="31"/>
      <c r="Z111" s="31"/>
      <c r="AA111" s="31"/>
      <c r="AB111" s="31"/>
      <c r="AC111" s="31"/>
      <c r="AD111" s="31"/>
      <c r="AE111" s="31"/>
    </row>
    <row r="112" spans="1:47" s="2" customFormat="1" ht="24.95" customHeight="1">
      <c r="A112" s="31"/>
      <c r="B112" s="32"/>
      <c r="C112" s="20" t="s">
        <v>136</v>
      </c>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3"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3" s="2" customFormat="1" ht="12" customHeight="1">
      <c r="A114" s="31"/>
      <c r="B114" s="32"/>
      <c r="C114" s="26" t="s">
        <v>16</v>
      </c>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3" s="2" customFormat="1" ht="16.5" customHeight="1">
      <c r="A115" s="31"/>
      <c r="B115" s="32"/>
      <c r="C115" s="33"/>
      <c r="D115" s="33"/>
      <c r="E115" s="275" t="str">
        <f>E7</f>
        <v>Oprava zabezpečovacího zařízení v žst. Bechyně</v>
      </c>
      <c r="F115" s="276"/>
      <c r="G115" s="276"/>
      <c r="H115" s="276"/>
      <c r="I115" s="33"/>
      <c r="J115" s="33"/>
      <c r="K115" s="33"/>
      <c r="L115" s="48"/>
      <c r="S115" s="31"/>
      <c r="T115" s="31"/>
      <c r="U115" s="31"/>
      <c r="V115" s="31"/>
      <c r="W115" s="31"/>
      <c r="X115" s="31"/>
      <c r="Y115" s="31"/>
      <c r="Z115" s="31"/>
      <c r="AA115" s="31"/>
      <c r="AB115" s="31"/>
      <c r="AC115" s="31"/>
      <c r="AD115" s="31"/>
      <c r="AE115" s="31"/>
    </row>
    <row r="116" spans="1:63" s="1" customFormat="1" ht="12" customHeight="1">
      <c r="B116" s="18"/>
      <c r="C116" s="26" t="s">
        <v>126</v>
      </c>
      <c r="D116" s="19"/>
      <c r="E116" s="19"/>
      <c r="F116" s="19"/>
      <c r="G116" s="19"/>
      <c r="H116" s="19"/>
      <c r="I116" s="19"/>
      <c r="J116" s="19"/>
      <c r="K116" s="19"/>
      <c r="L116" s="17"/>
    </row>
    <row r="117" spans="1:63" s="2" customFormat="1" ht="16.5" customHeight="1">
      <c r="A117" s="31"/>
      <c r="B117" s="32"/>
      <c r="C117" s="33"/>
      <c r="D117" s="33"/>
      <c r="E117" s="275" t="s">
        <v>127</v>
      </c>
      <c r="F117" s="277"/>
      <c r="G117" s="277"/>
      <c r="H117" s="277"/>
      <c r="I117" s="33"/>
      <c r="J117" s="33"/>
      <c r="K117" s="33"/>
      <c r="L117" s="48"/>
      <c r="S117" s="31"/>
      <c r="T117" s="31"/>
      <c r="U117" s="31"/>
      <c r="V117" s="31"/>
      <c r="W117" s="31"/>
      <c r="X117" s="31"/>
      <c r="Y117" s="31"/>
      <c r="Z117" s="31"/>
      <c r="AA117" s="31"/>
      <c r="AB117" s="31"/>
      <c r="AC117" s="31"/>
      <c r="AD117" s="31"/>
      <c r="AE117" s="31"/>
    </row>
    <row r="118" spans="1:63" s="2" customFormat="1" ht="12" customHeight="1">
      <c r="A118" s="31"/>
      <c r="B118" s="32"/>
      <c r="C118" s="26" t="s">
        <v>128</v>
      </c>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3" s="2" customFormat="1" ht="16.5" customHeight="1">
      <c r="A119" s="31"/>
      <c r="B119" s="32"/>
      <c r="C119" s="33"/>
      <c r="D119" s="33"/>
      <c r="E119" s="227" t="str">
        <f>E11</f>
        <v>PS01.2 - Montáže a dodávky ZZ</v>
      </c>
      <c r="F119" s="277"/>
      <c r="G119" s="277"/>
      <c r="H119" s="277"/>
      <c r="I119" s="33"/>
      <c r="J119" s="33"/>
      <c r="K119" s="33"/>
      <c r="L119" s="48"/>
      <c r="S119" s="31"/>
      <c r="T119" s="31"/>
      <c r="U119" s="31"/>
      <c r="V119" s="31"/>
      <c r="W119" s="31"/>
      <c r="X119" s="31"/>
      <c r="Y119" s="31"/>
      <c r="Z119" s="31"/>
      <c r="AA119" s="31"/>
      <c r="AB119" s="31"/>
      <c r="AC119" s="31"/>
      <c r="AD119" s="31"/>
      <c r="AE119" s="31"/>
    </row>
    <row r="120" spans="1:63" s="2" customFormat="1" ht="6.95" customHeight="1">
      <c r="A120" s="31"/>
      <c r="B120" s="32"/>
      <c r="C120" s="33"/>
      <c r="D120" s="33"/>
      <c r="E120" s="33"/>
      <c r="F120" s="33"/>
      <c r="G120" s="33"/>
      <c r="H120" s="33"/>
      <c r="I120" s="33"/>
      <c r="J120" s="33"/>
      <c r="K120" s="33"/>
      <c r="L120" s="48"/>
      <c r="S120" s="31"/>
      <c r="T120" s="31"/>
      <c r="U120" s="31"/>
      <c r="V120" s="31"/>
      <c r="W120" s="31"/>
      <c r="X120" s="31"/>
      <c r="Y120" s="31"/>
      <c r="Z120" s="31"/>
      <c r="AA120" s="31"/>
      <c r="AB120" s="31"/>
      <c r="AC120" s="31"/>
      <c r="AD120" s="31"/>
      <c r="AE120" s="31"/>
    </row>
    <row r="121" spans="1:63" s="2" customFormat="1" ht="12" customHeight="1">
      <c r="A121" s="31"/>
      <c r="B121" s="32"/>
      <c r="C121" s="26" t="s">
        <v>20</v>
      </c>
      <c r="D121" s="33"/>
      <c r="E121" s="33"/>
      <c r="F121" s="24" t="str">
        <f>F14</f>
        <v xml:space="preserve"> </v>
      </c>
      <c r="G121" s="33"/>
      <c r="H121" s="33"/>
      <c r="I121" s="26" t="s">
        <v>22</v>
      </c>
      <c r="J121" s="63" t="str">
        <f>IF(J14="","",J14)</f>
        <v>8. 10. 2020</v>
      </c>
      <c r="K121" s="33"/>
      <c r="L121" s="48"/>
      <c r="S121" s="31"/>
      <c r="T121" s="31"/>
      <c r="U121" s="31"/>
      <c r="V121" s="31"/>
      <c r="W121" s="31"/>
      <c r="X121" s="31"/>
      <c r="Y121" s="31"/>
      <c r="Z121" s="31"/>
      <c r="AA121" s="31"/>
      <c r="AB121" s="31"/>
      <c r="AC121" s="31"/>
      <c r="AD121" s="31"/>
      <c r="AE121" s="31"/>
    </row>
    <row r="122" spans="1:63" s="2" customFormat="1" ht="6.95" customHeight="1">
      <c r="A122" s="31"/>
      <c r="B122" s="32"/>
      <c r="C122" s="33"/>
      <c r="D122" s="33"/>
      <c r="E122" s="33"/>
      <c r="F122" s="33"/>
      <c r="G122" s="33"/>
      <c r="H122" s="33"/>
      <c r="I122" s="33"/>
      <c r="J122" s="33"/>
      <c r="K122" s="33"/>
      <c r="L122" s="48"/>
      <c r="S122" s="31"/>
      <c r="T122" s="31"/>
      <c r="U122" s="31"/>
      <c r="V122" s="31"/>
      <c r="W122" s="31"/>
      <c r="X122" s="31"/>
      <c r="Y122" s="31"/>
      <c r="Z122" s="31"/>
      <c r="AA122" s="31"/>
      <c r="AB122" s="31"/>
      <c r="AC122" s="31"/>
      <c r="AD122" s="31"/>
      <c r="AE122" s="31"/>
    </row>
    <row r="123" spans="1:63" s="2" customFormat="1" ht="15.2" customHeight="1">
      <c r="A123" s="31"/>
      <c r="B123" s="32"/>
      <c r="C123" s="26" t="s">
        <v>24</v>
      </c>
      <c r="D123" s="33"/>
      <c r="E123" s="33"/>
      <c r="F123" s="24" t="str">
        <f>E17</f>
        <v xml:space="preserve"> </v>
      </c>
      <c r="G123" s="33"/>
      <c r="H123" s="33"/>
      <c r="I123" s="26" t="s">
        <v>29</v>
      </c>
      <c r="J123" s="29" t="str">
        <f>E23</f>
        <v xml:space="preserve"> </v>
      </c>
      <c r="K123" s="33"/>
      <c r="L123" s="48"/>
      <c r="S123" s="31"/>
      <c r="T123" s="31"/>
      <c r="U123" s="31"/>
      <c r="V123" s="31"/>
      <c r="W123" s="31"/>
      <c r="X123" s="31"/>
      <c r="Y123" s="31"/>
      <c r="Z123" s="31"/>
      <c r="AA123" s="31"/>
      <c r="AB123" s="31"/>
      <c r="AC123" s="31"/>
      <c r="AD123" s="31"/>
      <c r="AE123" s="31"/>
    </row>
    <row r="124" spans="1:63" s="2" customFormat="1" ht="15.2" customHeight="1">
      <c r="A124" s="31"/>
      <c r="B124" s="32"/>
      <c r="C124" s="26" t="s">
        <v>27</v>
      </c>
      <c r="D124" s="33"/>
      <c r="E124" s="33"/>
      <c r="F124" s="24" t="str">
        <f>IF(E20="","",E20)</f>
        <v>Vyplň údaj</v>
      </c>
      <c r="G124" s="33"/>
      <c r="H124" s="33"/>
      <c r="I124" s="26" t="s">
        <v>31</v>
      </c>
      <c r="J124" s="29" t="str">
        <f>E26</f>
        <v xml:space="preserve"> </v>
      </c>
      <c r="K124" s="33"/>
      <c r="L124" s="48"/>
      <c r="S124" s="31"/>
      <c r="T124" s="31"/>
      <c r="U124" s="31"/>
      <c r="V124" s="31"/>
      <c r="W124" s="31"/>
      <c r="X124" s="31"/>
      <c r="Y124" s="31"/>
      <c r="Z124" s="31"/>
      <c r="AA124" s="31"/>
      <c r="AB124" s="31"/>
      <c r="AC124" s="31"/>
      <c r="AD124" s="31"/>
      <c r="AE124" s="31"/>
    </row>
    <row r="125" spans="1:63" s="2" customFormat="1" ht="10.35" customHeight="1">
      <c r="A125" s="31"/>
      <c r="B125" s="32"/>
      <c r="C125" s="33"/>
      <c r="D125" s="33"/>
      <c r="E125" s="33"/>
      <c r="F125" s="33"/>
      <c r="G125" s="33"/>
      <c r="H125" s="33"/>
      <c r="I125" s="33"/>
      <c r="J125" s="33"/>
      <c r="K125" s="33"/>
      <c r="L125" s="48"/>
      <c r="S125" s="31"/>
      <c r="T125" s="31"/>
      <c r="U125" s="31"/>
      <c r="V125" s="31"/>
      <c r="W125" s="31"/>
      <c r="X125" s="31"/>
      <c r="Y125" s="31"/>
      <c r="Z125" s="31"/>
      <c r="AA125" s="31"/>
      <c r="AB125" s="31"/>
      <c r="AC125" s="31"/>
      <c r="AD125" s="31"/>
      <c r="AE125" s="31"/>
    </row>
    <row r="126" spans="1:63" s="10" customFormat="1" ht="29.25" customHeight="1">
      <c r="A126" s="156"/>
      <c r="B126" s="157"/>
      <c r="C126" s="158" t="s">
        <v>137</v>
      </c>
      <c r="D126" s="159" t="s">
        <v>58</v>
      </c>
      <c r="E126" s="159" t="s">
        <v>54</v>
      </c>
      <c r="F126" s="159" t="s">
        <v>55</v>
      </c>
      <c r="G126" s="159" t="s">
        <v>138</v>
      </c>
      <c r="H126" s="159" t="s">
        <v>139</v>
      </c>
      <c r="I126" s="159" t="s">
        <v>140</v>
      </c>
      <c r="J126" s="159" t="s">
        <v>132</v>
      </c>
      <c r="K126" s="160" t="s">
        <v>141</v>
      </c>
      <c r="L126" s="161"/>
      <c r="M126" s="72" t="s">
        <v>1</v>
      </c>
      <c r="N126" s="73" t="s">
        <v>37</v>
      </c>
      <c r="O126" s="73" t="s">
        <v>142</v>
      </c>
      <c r="P126" s="73" t="s">
        <v>143</v>
      </c>
      <c r="Q126" s="73" t="s">
        <v>144</v>
      </c>
      <c r="R126" s="73" t="s">
        <v>145</v>
      </c>
      <c r="S126" s="73" t="s">
        <v>146</v>
      </c>
      <c r="T126" s="74" t="s">
        <v>147</v>
      </c>
      <c r="U126" s="156"/>
      <c r="V126" s="156"/>
      <c r="W126" s="156"/>
      <c r="X126" s="156"/>
      <c r="Y126" s="156"/>
      <c r="Z126" s="156"/>
      <c r="AA126" s="156"/>
      <c r="AB126" s="156"/>
      <c r="AC126" s="156"/>
      <c r="AD126" s="156"/>
      <c r="AE126" s="156"/>
    </row>
    <row r="127" spans="1:63" s="2" customFormat="1" ht="22.9" customHeight="1">
      <c r="A127" s="31"/>
      <c r="B127" s="32"/>
      <c r="C127" s="79" t="s">
        <v>148</v>
      </c>
      <c r="D127" s="33"/>
      <c r="E127" s="33"/>
      <c r="F127" s="33"/>
      <c r="G127" s="33"/>
      <c r="H127" s="33"/>
      <c r="I127" s="33"/>
      <c r="J127" s="162">
        <f>BK127</f>
        <v>0</v>
      </c>
      <c r="K127" s="33"/>
      <c r="L127" s="36"/>
      <c r="M127" s="75"/>
      <c r="N127" s="163"/>
      <c r="O127" s="76"/>
      <c r="P127" s="164">
        <f>P128</f>
        <v>0</v>
      </c>
      <c r="Q127" s="76"/>
      <c r="R127" s="164">
        <f>R128</f>
        <v>0</v>
      </c>
      <c r="S127" s="76"/>
      <c r="T127" s="165">
        <f>T128</f>
        <v>0</v>
      </c>
      <c r="U127" s="31"/>
      <c r="V127" s="31"/>
      <c r="W127" s="31"/>
      <c r="X127" s="31"/>
      <c r="Y127" s="31"/>
      <c r="Z127" s="31"/>
      <c r="AA127" s="31"/>
      <c r="AB127" s="31"/>
      <c r="AC127" s="31"/>
      <c r="AD127" s="31"/>
      <c r="AE127" s="31"/>
      <c r="AT127" s="14" t="s">
        <v>72</v>
      </c>
      <c r="AU127" s="14" t="s">
        <v>134</v>
      </c>
      <c r="BK127" s="166">
        <f>BK128</f>
        <v>0</v>
      </c>
    </row>
    <row r="128" spans="1:63" s="11" customFormat="1" ht="25.9" customHeight="1">
      <c r="B128" s="167"/>
      <c r="C128" s="168"/>
      <c r="D128" s="169" t="s">
        <v>72</v>
      </c>
      <c r="E128" s="170" t="s">
        <v>77</v>
      </c>
      <c r="F128" s="170" t="s">
        <v>346</v>
      </c>
      <c r="G128" s="168"/>
      <c r="H128" s="168"/>
      <c r="I128" s="171"/>
      <c r="J128" s="172">
        <f>BK128</f>
        <v>0</v>
      </c>
      <c r="K128" s="168"/>
      <c r="L128" s="173"/>
      <c r="M128" s="174"/>
      <c r="N128" s="175"/>
      <c r="O128" s="175"/>
      <c r="P128" s="176">
        <f>P129+P192+P280+P543+P578+P649</f>
        <v>0</v>
      </c>
      <c r="Q128" s="175"/>
      <c r="R128" s="176">
        <f>R129+R192+R280+R543+R578+R649</f>
        <v>0</v>
      </c>
      <c r="S128" s="175"/>
      <c r="T128" s="177">
        <f>T129+T192+T280+T543+T578+T649</f>
        <v>0</v>
      </c>
      <c r="AR128" s="178" t="s">
        <v>80</v>
      </c>
      <c r="AT128" s="179" t="s">
        <v>72</v>
      </c>
      <c r="AU128" s="179" t="s">
        <v>73</v>
      </c>
      <c r="AY128" s="178" t="s">
        <v>149</v>
      </c>
      <c r="BK128" s="180">
        <f>BK129+BK192+BK280+BK543+BK578+BK649</f>
        <v>0</v>
      </c>
    </row>
    <row r="129" spans="1:65" s="11" customFormat="1" ht="22.9" customHeight="1">
      <c r="B129" s="167"/>
      <c r="C129" s="168"/>
      <c r="D129" s="169" t="s">
        <v>72</v>
      </c>
      <c r="E129" s="218" t="s">
        <v>100</v>
      </c>
      <c r="F129" s="218" t="s">
        <v>347</v>
      </c>
      <c r="G129" s="168"/>
      <c r="H129" s="168"/>
      <c r="I129" s="171"/>
      <c r="J129" s="219">
        <f>BK129</f>
        <v>0</v>
      </c>
      <c r="K129" s="168"/>
      <c r="L129" s="173"/>
      <c r="M129" s="174"/>
      <c r="N129" s="175"/>
      <c r="O129" s="175"/>
      <c r="P129" s="176">
        <f>SUM(P130:P191)</f>
        <v>0</v>
      </c>
      <c r="Q129" s="175"/>
      <c r="R129" s="176">
        <f>SUM(R130:R191)</f>
        <v>0</v>
      </c>
      <c r="S129" s="175"/>
      <c r="T129" s="177">
        <f>SUM(T130:T191)</f>
        <v>0</v>
      </c>
      <c r="AR129" s="178" t="s">
        <v>80</v>
      </c>
      <c r="AT129" s="179" t="s">
        <v>72</v>
      </c>
      <c r="AU129" s="179" t="s">
        <v>80</v>
      </c>
      <c r="AY129" s="178" t="s">
        <v>149</v>
      </c>
      <c r="BK129" s="180">
        <f>SUM(BK130:BK191)</f>
        <v>0</v>
      </c>
    </row>
    <row r="130" spans="1:65" s="2" customFormat="1" ht="24.2" customHeight="1">
      <c r="A130" s="31"/>
      <c r="B130" s="32"/>
      <c r="C130" s="181" t="s">
        <v>80</v>
      </c>
      <c r="D130" s="181" t="s">
        <v>150</v>
      </c>
      <c r="E130" s="182" t="s">
        <v>348</v>
      </c>
      <c r="F130" s="183" t="s">
        <v>349</v>
      </c>
      <c r="G130" s="184" t="s">
        <v>197</v>
      </c>
      <c r="H130" s="185">
        <v>10</v>
      </c>
      <c r="I130" s="186"/>
      <c r="J130" s="187">
        <f>ROUND(I130*H130,2)</f>
        <v>0</v>
      </c>
      <c r="K130" s="183" t="s">
        <v>154</v>
      </c>
      <c r="L130" s="188"/>
      <c r="M130" s="189" t="s">
        <v>1</v>
      </c>
      <c r="N130" s="190" t="s">
        <v>38</v>
      </c>
      <c r="O130" s="68"/>
      <c r="P130" s="191">
        <f>O130*H130</f>
        <v>0</v>
      </c>
      <c r="Q130" s="191">
        <v>0</v>
      </c>
      <c r="R130" s="191">
        <f>Q130*H130</f>
        <v>0</v>
      </c>
      <c r="S130" s="191">
        <v>0</v>
      </c>
      <c r="T130" s="192">
        <f>S130*H130</f>
        <v>0</v>
      </c>
      <c r="U130" s="31"/>
      <c r="V130" s="31"/>
      <c r="W130" s="31"/>
      <c r="X130" s="31"/>
      <c r="Y130" s="31"/>
      <c r="Z130" s="31"/>
      <c r="AA130" s="31"/>
      <c r="AB130" s="31"/>
      <c r="AC130" s="31"/>
      <c r="AD130" s="31"/>
      <c r="AE130" s="31"/>
      <c r="AR130" s="193" t="s">
        <v>350</v>
      </c>
      <c r="AT130" s="193" t="s">
        <v>150</v>
      </c>
      <c r="AU130" s="193" t="s">
        <v>82</v>
      </c>
      <c r="AY130" s="14" t="s">
        <v>149</v>
      </c>
      <c r="BE130" s="194">
        <f>IF(N130="základní",J130,0)</f>
        <v>0</v>
      </c>
      <c r="BF130" s="194">
        <f>IF(N130="snížená",J130,0)</f>
        <v>0</v>
      </c>
      <c r="BG130" s="194">
        <f>IF(N130="zákl. přenesená",J130,0)</f>
        <v>0</v>
      </c>
      <c r="BH130" s="194">
        <f>IF(N130="sníž. přenesená",J130,0)</f>
        <v>0</v>
      </c>
      <c r="BI130" s="194">
        <f>IF(N130="nulová",J130,0)</f>
        <v>0</v>
      </c>
      <c r="BJ130" s="14" t="s">
        <v>80</v>
      </c>
      <c r="BK130" s="194">
        <f>ROUND(I130*H130,2)</f>
        <v>0</v>
      </c>
      <c r="BL130" s="14" t="s">
        <v>350</v>
      </c>
      <c r="BM130" s="193" t="s">
        <v>351</v>
      </c>
    </row>
    <row r="131" spans="1:65" s="2" customFormat="1" ht="19.5">
      <c r="A131" s="31"/>
      <c r="B131" s="32"/>
      <c r="C131" s="33"/>
      <c r="D131" s="195" t="s">
        <v>157</v>
      </c>
      <c r="E131" s="33"/>
      <c r="F131" s="196" t="s">
        <v>349</v>
      </c>
      <c r="G131" s="33"/>
      <c r="H131" s="33"/>
      <c r="I131" s="197"/>
      <c r="J131" s="33"/>
      <c r="K131" s="33"/>
      <c r="L131" s="36"/>
      <c r="M131" s="198"/>
      <c r="N131" s="199"/>
      <c r="O131" s="68"/>
      <c r="P131" s="68"/>
      <c r="Q131" s="68"/>
      <c r="R131" s="68"/>
      <c r="S131" s="68"/>
      <c r="T131" s="69"/>
      <c r="U131" s="31"/>
      <c r="V131" s="31"/>
      <c r="W131" s="31"/>
      <c r="X131" s="31"/>
      <c r="Y131" s="31"/>
      <c r="Z131" s="31"/>
      <c r="AA131" s="31"/>
      <c r="AB131" s="31"/>
      <c r="AC131" s="31"/>
      <c r="AD131" s="31"/>
      <c r="AE131" s="31"/>
      <c r="AT131" s="14" t="s">
        <v>157</v>
      </c>
      <c r="AU131" s="14" t="s">
        <v>82</v>
      </c>
    </row>
    <row r="132" spans="1:65" s="2" customFormat="1" ht="24.2" customHeight="1">
      <c r="A132" s="31"/>
      <c r="B132" s="32"/>
      <c r="C132" s="181" t="s">
        <v>82</v>
      </c>
      <c r="D132" s="181" t="s">
        <v>150</v>
      </c>
      <c r="E132" s="182" t="s">
        <v>352</v>
      </c>
      <c r="F132" s="183" t="s">
        <v>353</v>
      </c>
      <c r="G132" s="184" t="s">
        <v>197</v>
      </c>
      <c r="H132" s="185">
        <v>10</v>
      </c>
      <c r="I132" s="186"/>
      <c r="J132" s="187">
        <f>ROUND(I132*H132,2)</f>
        <v>0</v>
      </c>
      <c r="K132" s="183" t="s">
        <v>154</v>
      </c>
      <c r="L132" s="188"/>
      <c r="M132" s="189" t="s">
        <v>1</v>
      </c>
      <c r="N132" s="190" t="s">
        <v>38</v>
      </c>
      <c r="O132" s="68"/>
      <c r="P132" s="191">
        <f>O132*H132</f>
        <v>0</v>
      </c>
      <c r="Q132" s="191">
        <v>0</v>
      </c>
      <c r="R132" s="191">
        <f>Q132*H132</f>
        <v>0</v>
      </c>
      <c r="S132" s="191">
        <v>0</v>
      </c>
      <c r="T132" s="192">
        <f>S132*H132</f>
        <v>0</v>
      </c>
      <c r="U132" s="31"/>
      <c r="V132" s="31"/>
      <c r="W132" s="31"/>
      <c r="X132" s="31"/>
      <c r="Y132" s="31"/>
      <c r="Z132" s="31"/>
      <c r="AA132" s="31"/>
      <c r="AB132" s="31"/>
      <c r="AC132" s="31"/>
      <c r="AD132" s="31"/>
      <c r="AE132" s="31"/>
      <c r="AR132" s="193" t="s">
        <v>350</v>
      </c>
      <c r="AT132" s="193" t="s">
        <v>150</v>
      </c>
      <c r="AU132" s="193" t="s">
        <v>82</v>
      </c>
      <c r="AY132" s="14" t="s">
        <v>149</v>
      </c>
      <c r="BE132" s="194">
        <f>IF(N132="základní",J132,0)</f>
        <v>0</v>
      </c>
      <c r="BF132" s="194">
        <f>IF(N132="snížená",J132,0)</f>
        <v>0</v>
      </c>
      <c r="BG132" s="194">
        <f>IF(N132="zákl. přenesená",J132,0)</f>
        <v>0</v>
      </c>
      <c r="BH132" s="194">
        <f>IF(N132="sníž. přenesená",J132,0)</f>
        <v>0</v>
      </c>
      <c r="BI132" s="194">
        <f>IF(N132="nulová",J132,0)</f>
        <v>0</v>
      </c>
      <c r="BJ132" s="14" t="s">
        <v>80</v>
      </c>
      <c r="BK132" s="194">
        <f>ROUND(I132*H132,2)</f>
        <v>0</v>
      </c>
      <c r="BL132" s="14" t="s">
        <v>350</v>
      </c>
      <c r="BM132" s="193" t="s">
        <v>354</v>
      </c>
    </row>
    <row r="133" spans="1:65" s="2" customFormat="1" ht="19.5">
      <c r="A133" s="31"/>
      <c r="B133" s="32"/>
      <c r="C133" s="33"/>
      <c r="D133" s="195" t="s">
        <v>157</v>
      </c>
      <c r="E133" s="33"/>
      <c r="F133" s="196" t="s">
        <v>353</v>
      </c>
      <c r="G133" s="33"/>
      <c r="H133" s="33"/>
      <c r="I133" s="197"/>
      <c r="J133" s="33"/>
      <c r="K133" s="33"/>
      <c r="L133" s="36"/>
      <c r="M133" s="198"/>
      <c r="N133" s="199"/>
      <c r="O133" s="68"/>
      <c r="P133" s="68"/>
      <c r="Q133" s="68"/>
      <c r="R133" s="68"/>
      <c r="S133" s="68"/>
      <c r="T133" s="69"/>
      <c r="U133" s="31"/>
      <c r="V133" s="31"/>
      <c r="W133" s="31"/>
      <c r="X133" s="31"/>
      <c r="Y133" s="31"/>
      <c r="Z133" s="31"/>
      <c r="AA133" s="31"/>
      <c r="AB133" s="31"/>
      <c r="AC133" s="31"/>
      <c r="AD133" s="31"/>
      <c r="AE133" s="31"/>
      <c r="AT133" s="14" t="s">
        <v>157</v>
      </c>
      <c r="AU133" s="14" t="s">
        <v>82</v>
      </c>
    </row>
    <row r="134" spans="1:65" s="2" customFormat="1" ht="24.2" customHeight="1">
      <c r="A134" s="31"/>
      <c r="B134" s="32"/>
      <c r="C134" s="181" t="s">
        <v>95</v>
      </c>
      <c r="D134" s="181" t="s">
        <v>150</v>
      </c>
      <c r="E134" s="182" t="s">
        <v>355</v>
      </c>
      <c r="F134" s="183" t="s">
        <v>356</v>
      </c>
      <c r="G134" s="184" t="s">
        <v>197</v>
      </c>
      <c r="H134" s="185">
        <v>2</v>
      </c>
      <c r="I134" s="186"/>
      <c r="J134" s="187">
        <f>ROUND(I134*H134,2)</f>
        <v>0</v>
      </c>
      <c r="K134" s="183" t="s">
        <v>154</v>
      </c>
      <c r="L134" s="188"/>
      <c r="M134" s="189" t="s">
        <v>1</v>
      </c>
      <c r="N134" s="190" t="s">
        <v>38</v>
      </c>
      <c r="O134" s="68"/>
      <c r="P134" s="191">
        <f>O134*H134</f>
        <v>0</v>
      </c>
      <c r="Q134" s="191">
        <v>0</v>
      </c>
      <c r="R134" s="191">
        <f>Q134*H134</f>
        <v>0</v>
      </c>
      <c r="S134" s="191">
        <v>0</v>
      </c>
      <c r="T134" s="192">
        <f>S134*H134</f>
        <v>0</v>
      </c>
      <c r="U134" s="31"/>
      <c r="V134" s="31"/>
      <c r="W134" s="31"/>
      <c r="X134" s="31"/>
      <c r="Y134" s="31"/>
      <c r="Z134" s="31"/>
      <c r="AA134" s="31"/>
      <c r="AB134" s="31"/>
      <c r="AC134" s="31"/>
      <c r="AD134" s="31"/>
      <c r="AE134" s="31"/>
      <c r="AR134" s="193" t="s">
        <v>350</v>
      </c>
      <c r="AT134" s="193" t="s">
        <v>150</v>
      </c>
      <c r="AU134" s="193" t="s">
        <v>82</v>
      </c>
      <c r="AY134" s="14" t="s">
        <v>149</v>
      </c>
      <c r="BE134" s="194">
        <f>IF(N134="základní",J134,0)</f>
        <v>0</v>
      </c>
      <c r="BF134" s="194">
        <f>IF(N134="snížená",J134,0)</f>
        <v>0</v>
      </c>
      <c r="BG134" s="194">
        <f>IF(N134="zákl. přenesená",J134,0)</f>
        <v>0</v>
      </c>
      <c r="BH134" s="194">
        <f>IF(N134="sníž. přenesená",J134,0)</f>
        <v>0</v>
      </c>
      <c r="BI134" s="194">
        <f>IF(N134="nulová",J134,0)</f>
        <v>0</v>
      </c>
      <c r="BJ134" s="14" t="s">
        <v>80</v>
      </c>
      <c r="BK134" s="194">
        <f>ROUND(I134*H134,2)</f>
        <v>0</v>
      </c>
      <c r="BL134" s="14" t="s">
        <v>350</v>
      </c>
      <c r="BM134" s="193" t="s">
        <v>357</v>
      </c>
    </row>
    <row r="135" spans="1:65" s="2" customFormat="1" ht="19.5">
      <c r="A135" s="31"/>
      <c r="B135" s="32"/>
      <c r="C135" s="33"/>
      <c r="D135" s="195" t="s">
        <v>157</v>
      </c>
      <c r="E135" s="33"/>
      <c r="F135" s="196" t="s">
        <v>356</v>
      </c>
      <c r="G135" s="33"/>
      <c r="H135" s="33"/>
      <c r="I135" s="197"/>
      <c r="J135" s="33"/>
      <c r="K135" s="33"/>
      <c r="L135" s="36"/>
      <c r="M135" s="198"/>
      <c r="N135" s="199"/>
      <c r="O135" s="68"/>
      <c r="P135" s="68"/>
      <c r="Q135" s="68"/>
      <c r="R135" s="68"/>
      <c r="S135" s="68"/>
      <c r="T135" s="69"/>
      <c r="U135" s="31"/>
      <c r="V135" s="31"/>
      <c r="W135" s="31"/>
      <c r="X135" s="31"/>
      <c r="Y135" s="31"/>
      <c r="Z135" s="31"/>
      <c r="AA135" s="31"/>
      <c r="AB135" s="31"/>
      <c r="AC135" s="31"/>
      <c r="AD135" s="31"/>
      <c r="AE135" s="31"/>
      <c r="AT135" s="14" t="s">
        <v>157</v>
      </c>
      <c r="AU135" s="14" t="s">
        <v>82</v>
      </c>
    </row>
    <row r="136" spans="1:65" s="2" customFormat="1" ht="24.2" customHeight="1">
      <c r="A136" s="31"/>
      <c r="B136" s="32"/>
      <c r="C136" s="181" t="s">
        <v>164</v>
      </c>
      <c r="D136" s="181" t="s">
        <v>150</v>
      </c>
      <c r="E136" s="182" t="s">
        <v>358</v>
      </c>
      <c r="F136" s="183" t="s">
        <v>359</v>
      </c>
      <c r="G136" s="184" t="s">
        <v>197</v>
      </c>
      <c r="H136" s="185">
        <v>15</v>
      </c>
      <c r="I136" s="186"/>
      <c r="J136" s="187">
        <f>ROUND(I136*H136,2)</f>
        <v>0</v>
      </c>
      <c r="K136" s="183" t="s">
        <v>154</v>
      </c>
      <c r="L136" s="188"/>
      <c r="M136" s="189" t="s">
        <v>1</v>
      </c>
      <c r="N136" s="190" t="s">
        <v>38</v>
      </c>
      <c r="O136" s="68"/>
      <c r="P136" s="191">
        <f>O136*H136</f>
        <v>0</v>
      </c>
      <c r="Q136" s="191">
        <v>0</v>
      </c>
      <c r="R136" s="191">
        <f>Q136*H136</f>
        <v>0</v>
      </c>
      <c r="S136" s="191">
        <v>0</v>
      </c>
      <c r="T136" s="192">
        <f>S136*H136</f>
        <v>0</v>
      </c>
      <c r="U136" s="31"/>
      <c r="V136" s="31"/>
      <c r="W136" s="31"/>
      <c r="X136" s="31"/>
      <c r="Y136" s="31"/>
      <c r="Z136" s="31"/>
      <c r="AA136" s="31"/>
      <c r="AB136" s="31"/>
      <c r="AC136" s="31"/>
      <c r="AD136" s="31"/>
      <c r="AE136" s="31"/>
      <c r="AR136" s="193" t="s">
        <v>350</v>
      </c>
      <c r="AT136" s="193" t="s">
        <v>150</v>
      </c>
      <c r="AU136" s="193" t="s">
        <v>82</v>
      </c>
      <c r="AY136" s="14" t="s">
        <v>149</v>
      </c>
      <c r="BE136" s="194">
        <f>IF(N136="základní",J136,0)</f>
        <v>0</v>
      </c>
      <c r="BF136" s="194">
        <f>IF(N136="snížená",J136,0)</f>
        <v>0</v>
      </c>
      <c r="BG136" s="194">
        <f>IF(N136="zákl. přenesená",J136,0)</f>
        <v>0</v>
      </c>
      <c r="BH136" s="194">
        <f>IF(N136="sníž. přenesená",J136,0)</f>
        <v>0</v>
      </c>
      <c r="BI136" s="194">
        <f>IF(N136="nulová",J136,0)</f>
        <v>0</v>
      </c>
      <c r="BJ136" s="14" t="s">
        <v>80</v>
      </c>
      <c r="BK136" s="194">
        <f>ROUND(I136*H136,2)</f>
        <v>0</v>
      </c>
      <c r="BL136" s="14" t="s">
        <v>350</v>
      </c>
      <c r="BM136" s="193" t="s">
        <v>360</v>
      </c>
    </row>
    <row r="137" spans="1:65" s="2" customFormat="1" ht="19.5">
      <c r="A137" s="31"/>
      <c r="B137" s="32"/>
      <c r="C137" s="33"/>
      <c r="D137" s="195" t="s">
        <v>157</v>
      </c>
      <c r="E137" s="33"/>
      <c r="F137" s="196" t="s">
        <v>359</v>
      </c>
      <c r="G137" s="33"/>
      <c r="H137" s="33"/>
      <c r="I137" s="197"/>
      <c r="J137" s="33"/>
      <c r="K137" s="33"/>
      <c r="L137" s="36"/>
      <c r="M137" s="198"/>
      <c r="N137" s="199"/>
      <c r="O137" s="68"/>
      <c r="P137" s="68"/>
      <c r="Q137" s="68"/>
      <c r="R137" s="68"/>
      <c r="S137" s="68"/>
      <c r="T137" s="69"/>
      <c r="U137" s="31"/>
      <c r="V137" s="31"/>
      <c r="W137" s="31"/>
      <c r="X137" s="31"/>
      <c r="Y137" s="31"/>
      <c r="Z137" s="31"/>
      <c r="AA137" s="31"/>
      <c r="AB137" s="31"/>
      <c r="AC137" s="31"/>
      <c r="AD137" s="31"/>
      <c r="AE137" s="31"/>
      <c r="AT137" s="14" t="s">
        <v>157</v>
      </c>
      <c r="AU137" s="14" t="s">
        <v>82</v>
      </c>
    </row>
    <row r="138" spans="1:65" s="2" customFormat="1" ht="24.2" customHeight="1">
      <c r="A138" s="31"/>
      <c r="B138" s="32"/>
      <c r="C138" s="181" t="s">
        <v>168</v>
      </c>
      <c r="D138" s="181" t="s">
        <v>150</v>
      </c>
      <c r="E138" s="182" t="s">
        <v>361</v>
      </c>
      <c r="F138" s="183" t="s">
        <v>362</v>
      </c>
      <c r="G138" s="184" t="s">
        <v>197</v>
      </c>
      <c r="H138" s="185">
        <v>16</v>
      </c>
      <c r="I138" s="186"/>
      <c r="J138" s="187">
        <f>ROUND(I138*H138,2)</f>
        <v>0</v>
      </c>
      <c r="K138" s="183" t="s">
        <v>154</v>
      </c>
      <c r="L138" s="188"/>
      <c r="M138" s="189" t="s">
        <v>1</v>
      </c>
      <c r="N138" s="190" t="s">
        <v>38</v>
      </c>
      <c r="O138" s="68"/>
      <c r="P138" s="191">
        <f>O138*H138</f>
        <v>0</v>
      </c>
      <c r="Q138" s="191">
        <v>0</v>
      </c>
      <c r="R138" s="191">
        <f>Q138*H138</f>
        <v>0</v>
      </c>
      <c r="S138" s="191">
        <v>0</v>
      </c>
      <c r="T138" s="192">
        <f>S138*H138</f>
        <v>0</v>
      </c>
      <c r="U138" s="31"/>
      <c r="V138" s="31"/>
      <c r="W138" s="31"/>
      <c r="X138" s="31"/>
      <c r="Y138" s="31"/>
      <c r="Z138" s="31"/>
      <c r="AA138" s="31"/>
      <c r="AB138" s="31"/>
      <c r="AC138" s="31"/>
      <c r="AD138" s="31"/>
      <c r="AE138" s="31"/>
      <c r="AR138" s="193" t="s">
        <v>350</v>
      </c>
      <c r="AT138" s="193" t="s">
        <v>150</v>
      </c>
      <c r="AU138" s="193" t="s">
        <v>82</v>
      </c>
      <c r="AY138" s="14" t="s">
        <v>149</v>
      </c>
      <c r="BE138" s="194">
        <f>IF(N138="základní",J138,0)</f>
        <v>0</v>
      </c>
      <c r="BF138" s="194">
        <f>IF(N138="snížená",J138,0)</f>
        <v>0</v>
      </c>
      <c r="BG138" s="194">
        <f>IF(N138="zákl. přenesená",J138,0)</f>
        <v>0</v>
      </c>
      <c r="BH138" s="194">
        <f>IF(N138="sníž. přenesená",J138,0)</f>
        <v>0</v>
      </c>
      <c r="BI138" s="194">
        <f>IF(N138="nulová",J138,0)</f>
        <v>0</v>
      </c>
      <c r="BJ138" s="14" t="s">
        <v>80</v>
      </c>
      <c r="BK138" s="194">
        <f>ROUND(I138*H138,2)</f>
        <v>0</v>
      </c>
      <c r="BL138" s="14" t="s">
        <v>350</v>
      </c>
      <c r="BM138" s="193" t="s">
        <v>363</v>
      </c>
    </row>
    <row r="139" spans="1:65" s="2" customFormat="1" ht="19.5">
      <c r="A139" s="31"/>
      <c r="B139" s="32"/>
      <c r="C139" s="33"/>
      <c r="D139" s="195" t="s">
        <v>157</v>
      </c>
      <c r="E139" s="33"/>
      <c r="F139" s="196" t="s">
        <v>362</v>
      </c>
      <c r="G139" s="33"/>
      <c r="H139" s="33"/>
      <c r="I139" s="197"/>
      <c r="J139" s="33"/>
      <c r="K139" s="33"/>
      <c r="L139" s="36"/>
      <c r="M139" s="198"/>
      <c r="N139" s="199"/>
      <c r="O139" s="68"/>
      <c r="P139" s="68"/>
      <c r="Q139" s="68"/>
      <c r="R139" s="68"/>
      <c r="S139" s="68"/>
      <c r="T139" s="69"/>
      <c r="U139" s="31"/>
      <c r="V139" s="31"/>
      <c r="W139" s="31"/>
      <c r="X139" s="31"/>
      <c r="Y139" s="31"/>
      <c r="Z139" s="31"/>
      <c r="AA139" s="31"/>
      <c r="AB139" s="31"/>
      <c r="AC139" s="31"/>
      <c r="AD139" s="31"/>
      <c r="AE139" s="31"/>
      <c r="AT139" s="14" t="s">
        <v>157</v>
      </c>
      <c r="AU139" s="14" t="s">
        <v>82</v>
      </c>
    </row>
    <row r="140" spans="1:65" s="2" customFormat="1" ht="24.2" customHeight="1">
      <c r="A140" s="31"/>
      <c r="B140" s="32"/>
      <c r="C140" s="181" t="s">
        <v>172</v>
      </c>
      <c r="D140" s="181" t="s">
        <v>150</v>
      </c>
      <c r="E140" s="182" t="s">
        <v>364</v>
      </c>
      <c r="F140" s="183" t="s">
        <v>365</v>
      </c>
      <c r="G140" s="184" t="s">
        <v>197</v>
      </c>
      <c r="H140" s="185">
        <v>2</v>
      </c>
      <c r="I140" s="186"/>
      <c r="J140" s="187">
        <f>ROUND(I140*H140,2)</f>
        <v>0</v>
      </c>
      <c r="K140" s="183" t="s">
        <v>154</v>
      </c>
      <c r="L140" s="188"/>
      <c r="M140" s="189" t="s">
        <v>1</v>
      </c>
      <c r="N140" s="190" t="s">
        <v>38</v>
      </c>
      <c r="O140" s="68"/>
      <c r="P140" s="191">
        <f>O140*H140</f>
        <v>0</v>
      </c>
      <c r="Q140" s="191">
        <v>0</v>
      </c>
      <c r="R140" s="191">
        <f>Q140*H140</f>
        <v>0</v>
      </c>
      <c r="S140" s="191">
        <v>0</v>
      </c>
      <c r="T140" s="192">
        <f>S140*H140</f>
        <v>0</v>
      </c>
      <c r="U140" s="31"/>
      <c r="V140" s="31"/>
      <c r="W140" s="31"/>
      <c r="X140" s="31"/>
      <c r="Y140" s="31"/>
      <c r="Z140" s="31"/>
      <c r="AA140" s="31"/>
      <c r="AB140" s="31"/>
      <c r="AC140" s="31"/>
      <c r="AD140" s="31"/>
      <c r="AE140" s="31"/>
      <c r="AR140" s="193" t="s">
        <v>350</v>
      </c>
      <c r="AT140" s="193" t="s">
        <v>150</v>
      </c>
      <c r="AU140" s="193" t="s">
        <v>82</v>
      </c>
      <c r="AY140" s="14" t="s">
        <v>149</v>
      </c>
      <c r="BE140" s="194">
        <f>IF(N140="základní",J140,0)</f>
        <v>0</v>
      </c>
      <c r="BF140" s="194">
        <f>IF(N140="snížená",J140,0)</f>
        <v>0</v>
      </c>
      <c r="BG140" s="194">
        <f>IF(N140="zákl. přenesená",J140,0)</f>
        <v>0</v>
      </c>
      <c r="BH140" s="194">
        <f>IF(N140="sníž. přenesená",J140,0)</f>
        <v>0</v>
      </c>
      <c r="BI140" s="194">
        <f>IF(N140="nulová",J140,0)</f>
        <v>0</v>
      </c>
      <c r="BJ140" s="14" t="s">
        <v>80</v>
      </c>
      <c r="BK140" s="194">
        <f>ROUND(I140*H140,2)</f>
        <v>0</v>
      </c>
      <c r="BL140" s="14" t="s">
        <v>350</v>
      </c>
      <c r="BM140" s="193" t="s">
        <v>366</v>
      </c>
    </row>
    <row r="141" spans="1:65" s="2" customFormat="1" ht="19.5">
      <c r="A141" s="31"/>
      <c r="B141" s="32"/>
      <c r="C141" s="33"/>
      <c r="D141" s="195" t="s">
        <v>157</v>
      </c>
      <c r="E141" s="33"/>
      <c r="F141" s="196" t="s">
        <v>365</v>
      </c>
      <c r="G141" s="33"/>
      <c r="H141" s="33"/>
      <c r="I141" s="197"/>
      <c r="J141" s="33"/>
      <c r="K141" s="33"/>
      <c r="L141" s="36"/>
      <c r="M141" s="198"/>
      <c r="N141" s="199"/>
      <c r="O141" s="68"/>
      <c r="P141" s="68"/>
      <c r="Q141" s="68"/>
      <c r="R141" s="68"/>
      <c r="S141" s="68"/>
      <c r="T141" s="69"/>
      <c r="U141" s="31"/>
      <c r="V141" s="31"/>
      <c r="W141" s="31"/>
      <c r="X141" s="31"/>
      <c r="Y141" s="31"/>
      <c r="Z141" s="31"/>
      <c r="AA141" s="31"/>
      <c r="AB141" s="31"/>
      <c r="AC141" s="31"/>
      <c r="AD141" s="31"/>
      <c r="AE141" s="31"/>
      <c r="AT141" s="14" t="s">
        <v>157</v>
      </c>
      <c r="AU141" s="14" t="s">
        <v>82</v>
      </c>
    </row>
    <row r="142" spans="1:65" s="2" customFormat="1" ht="24.2" customHeight="1">
      <c r="A142" s="31"/>
      <c r="B142" s="32"/>
      <c r="C142" s="181" t="s">
        <v>176</v>
      </c>
      <c r="D142" s="181" t="s">
        <v>150</v>
      </c>
      <c r="E142" s="182" t="s">
        <v>367</v>
      </c>
      <c r="F142" s="183" t="s">
        <v>368</v>
      </c>
      <c r="G142" s="184" t="s">
        <v>197</v>
      </c>
      <c r="H142" s="185">
        <v>2</v>
      </c>
      <c r="I142" s="186"/>
      <c r="J142" s="187">
        <f>ROUND(I142*H142,2)</f>
        <v>0</v>
      </c>
      <c r="K142" s="183" t="s">
        <v>154</v>
      </c>
      <c r="L142" s="188"/>
      <c r="M142" s="189" t="s">
        <v>1</v>
      </c>
      <c r="N142" s="190" t="s">
        <v>38</v>
      </c>
      <c r="O142" s="68"/>
      <c r="P142" s="191">
        <f>O142*H142</f>
        <v>0</v>
      </c>
      <c r="Q142" s="191">
        <v>0</v>
      </c>
      <c r="R142" s="191">
        <f>Q142*H142</f>
        <v>0</v>
      </c>
      <c r="S142" s="191">
        <v>0</v>
      </c>
      <c r="T142" s="192">
        <f>S142*H142</f>
        <v>0</v>
      </c>
      <c r="U142" s="31"/>
      <c r="V142" s="31"/>
      <c r="W142" s="31"/>
      <c r="X142" s="31"/>
      <c r="Y142" s="31"/>
      <c r="Z142" s="31"/>
      <c r="AA142" s="31"/>
      <c r="AB142" s="31"/>
      <c r="AC142" s="31"/>
      <c r="AD142" s="31"/>
      <c r="AE142" s="31"/>
      <c r="AR142" s="193" t="s">
        <v>350</v>
      </c>
      <c r="AT142" s="193" t="s">
        <v>150</v>
      </c>
      <c r="AU142" s="193" t="s">
        <v>82</v>
      </c>
      <c r="AY142" s="14" t="s">
        <v>149</v>
      </c>
      <c r="BE142" s="194">
        <f>IF(N142="základní",J142,0)</f>
        <v>0</v>
      </c>
      <c r="BF142" s="194">
        <f>IF(N142="snížená",J142,0)</f>
        <v>0</v>
      </c>
      <c r="BG142" s="194">
        <f>IF(N142="zákl. přenesená",J142,0)</f>
        <v>0</v>
      </c>
      <c r="BH142" s="194">
        <f>IF(N142="sníž. přenesená",J142,0)</f>
        <v>0</v>
      </c>
      <c r="BI142" s="194">
        <f>IF(N142="nulová",J142,0)</f>
        <v>0</v>
      </c>
      <c r="BJ142" s="14" t="s">
        <v>80</v>
      </c>
      <c r="BK142" s="194">
        <f>ROUND(I142*H142,2)</f>
        <v>0</v>
      </c>
      <c r="BL142" s="14" t="s">
        <v>350</v>
      </c>
      <c r="BM142" s="193" t="s">
        <v>369</v>
      </c>
    </row>
    <row r="143" spans="1:65" s="2" customFormat="1" ht="11.25">
      <c r="A143" s="31"/>
      <c r="B143" s="32"/>
      <c r="C143" s="33"/>
      <c r="D143" s="195" t="s">
        <v>157</v>
      </c>
      <c r="E143" s="33"/>
      <c r="F143" s="196" t="s">
        <v>368</v>
      </c>
      <c r="G143" s="33"/>
      <c r="H143" s="33"/>
      <c r="I143" s="197"/>
      <c r="J143" s="33"/>
      <c r="K143" s="33"/>
      <c r="L143" s="36"/>
      <c r="M143" s="198"/>
      <c r="N143" s="199"/>
      <c r="O143" s="68"/>
      <c r="P143" s="68"/>
      <c r="Q143" s="68"/>
      <c r="R143" s="68"/>
      <c r="S143" s="68"/>
      <c r="T143" s="69"/>
      <c r="U143" s="31"/>
      <c r="V143" s="31"/>
      <c r="W143" s="31"/>
      <c r="X143" s="31"/>
      <c r="Y143" s="31"/>
      <c r="Z143" s="31"/>
      <c r="AA143" s="31"/>
      <c r="AB143" s="31"/>
      <c r="AC143" s="31"/>
      <c r="AD143" s="31"/>
      <c r="AE143" s="31"/>
      <c r="AT143" s="14" t="s">
        <v>157</v>
      </c>
      <c r="AU143" s="14" t="s">
        <v>82</v>
      </c>
    </row>
    <row r="144" spans="1:65" s="2" customFormat="1" ht="24.2" customHeight="1">
      <c r="A144" s="31"/>
      <c r="B144" s="32"/>
      <c r="C144" s="181" t="s">
        <v>180</v>
      </c>
      <c r="D144" s="181" t="s">
        <v>150</v>
      </c>
      <c r="E144" s="182" t="s">
        <v>370</v>
      </c>
      <c r="F144" s="183" t="s">
        <v>371</v>
      </c>
      <c r="G144" s="184" t="s">
        <v>197</v>
      </c>
      <c r="H144" s="185">
        <v>2</v>
      </c>
      <c r="I144" s="186"/>
      <c r="J144" s="187">
        <f>ROUND(I144*H144,2)</f>
        <v>0</v>
      </c>
      <c r="K144" s="183" t="s">
        <v>154</v>
      </c>
      <c r="L144" s="188"/>
      <c r="M144" s="189" t="s">
        <v>1</v>
      </c>
      <c r="N144" s="190" t="s">
        <v>38</v>
      </c>
      <c r="O144" s="68"/>
      <c r="P144" s="191">
        <f>O144*H144</f>
        <v>0</v>
      </c>
      <c r="Q144" s="191">
        <v>0</v>
      </c>
      <c r="R144" s="191">
        <f>Q144*H144</f>
        <v>0</v>
      </c>
      <c r="S144" s="191">
        <v>0</v>
      </c>
      <c r="T144" s="192">
        <f>S144*H144</f>
        <v>0</v>
      </c>
      <c r="U144" s="31"/>
      <c r="V144" s="31"/>
      <c r="W144" s="31"/>
      <c r="X144" s="31"/>
      <c r="Y144" s="31"/>
      <c r="Z144" s="31"/>
      <c r="AA144" s="31"/>
      <c r="AB144" s="31"/>
      <c r="AC144" s="31"/>
      <c r="AD144" s="31"/>
      <c r="AE144" s="31"/>
      <c r="AR144" s="193" t="s">
        <v>350</v>
      </c>
      <c r="AT144" s="193" t="s">
        <v>150</v>
      </c>
      <c r="AU144" s="193" t="s">
        <v>82</v>
      </c>
      <c r="AY144" s="14" t="s">
        <v>149</v>
      </c>
      <c r="BE144" s="194">
        <f>IF(N144="základní",J144,0)</f>
        <v>0</v>
      </c>
      <c r="BF144" s="194">
        <f>IF(N144="snížená",J144,0)</f>
        <v>0</v>
      </c>
      <c r="BG144" s="194">
        <f>IF(N144="zákl. přenesená",J144,0)</f>
        <v>0</v>
      </c>
      <c r="BH144" s="194">
        <f>IF(N144="sníž. přenesená",J144,0)</f>
        <v>0</v>
      </c>
      <c r="BI144" s="194">
        <f>IF(N144="nulová",J144,0)</f>
        <v>0</v>
      </c>
      <c r="BJ144" s="14" t="s">
        <v>80</v>
      </c>
      <c r="BK144" s="194">
        <f>ROUND(I144*H144,2)</f>
        <v>0</v>
      </c>
      <c r="BL144" s="14" t="s">
        <v>350</v>
      </c>
      <c r="BM144" s="193" t="s">
        <v>372</v>
      </c>
    </row>
    <row r="145" spans="1:65" s="2" customFormat="1" ht="11.25">
      <c r="A145" s="31"/>
      <c r="B145" s="32"/>
      <c r="C145" s="33"/>
      <c r="D145" s="195" t="s">
        <v>157</v>
      </c>
      <c r="E145" s="33"/>
      <c r="F145" s="196" t="s">
        <v>371</v>
      </c>
      <c r="G145" s="33"/>
      <c r="H145" s="33"/>
      <c r="I145" s="197"/>
      <c r="J145" s="33"/>
      <c r="K145" s="33"/>
      <c r="L145" s="36"/>
      <c r="M145" s="198"/>
      <c r="N145" s="199"/>
      <c r="O145" s="68"/>
      <c r="P145" s="68"/>
      <c r="Q145" s="68"/>
      <c r="R145" s="68"/>
      <c r="S145" s="68"/>
      <c r="T145" s="69"/>
      <c r="U145" s="31"/>
      <c r="V145" s="31"/>
      <c r="W145" s="31"/>
      <c r="X145" s="31"/>
      <c r="Y145" s="31"/>
      <c r="Z145" s="31"/>
      <c r="AA145" s="31"/>
      <c r="AB145" s="31"/>
      <c r="AC145" s="31"/>
      <c r="AD145" s="31"/>
      <c r="AE145" s="31"/>
      <c r="AT145" s="14" t="s">
        <v>157</v>
      </c>
      <c r="AU145" s="14" t="s">
        <v>82</v>
      </c>
    </row>
    <row r="146" spans="1:65" s="2" customFormat="1" ht="24.2" customHeight="1">
      <c r="A146" s="31"/>
      <c r="B146" s="32"/>
      <c r="C146" s="181" t="s">
        <v>184</v>
      </c>
      <c r="D146" s="181" t="s">
        <v>150</v>
      </c>
      <c r="E146" s="182" t="s">
        <v>373</v>
      </c>
      <c r="F146" s="183" t="s">
        <v>374</v>
      </c>
      <c r="G146" s="184" t="s">
        <v>197</v>
      </c>
      <c r="H146" s="185">
        <v>32</v>
      </c>
      <c r="I146" s="186"/>
      <c r="J146" s="187">
        <f>ROUND(I146*H146,2)</f>
        <v>0</v>
      </c>
      <c r="K146" s="183" t="s">
        <v>154</v>
      </c>
      <c r="L146" s="188"/>
      <c r="M146" s="189" t="s">
        <v>1</v>
      </c>
      <c r="N146" s="190" t="s">
        <v>38</v>
      </c>
      <c r="O146" s="68"/>
      <c r="P146" s="191">
        <f>O146*H146</f>
        <v>0</v>
      </c>
      <c r="Q146" s="191">
        <v>0</v>
      </c>
      <c r="R146" s="191">
        <f>Q146*H146</f>
        <v>0</v>
      </c>
      <c r="S146" s="191">
        <v>0</v>
      </c>
      <c r="T146" s="192">
        <f>S146*H146</f>
        <v>0</v>
      </c>
      <c r="U146" s="31"/>
      <c r="V146" s="31"/>
      <c r="W146" s="31"/>
      <c r="X146" s="31"/>
      <c r="Y146" s="31"/>
      <c r="Z146" s="31"/>
      <c r="AA146" s="31"/>
      <c r="AB146" s="31"/>
      <c r="AC146" s="31"/>
      <c r="AD146" s="31"/>
      <c r="AE146" s="31"/>
      <c r="AR146" s="193" t="s">
        <v>155</v>
      </c>
      <c r="AT146" s="193" t="s">
        <v>150</v>
      </c>
      <c r="AU146" s="193" t="s">
        <v>82</v>
      </c>
      <c r="AY146" s="14" t="s">
        <v>149</v>
      </c>
      <c r="BE146" s="194">
        <f>IF(N146="základní",J146,0)</f>
        <v>0</v>
      </c>
      <c r="BF146" s="194">
        <f>IF(N146="snížená",J146,0)</f>
        <v>0</v>
      </c>
      <c r="BG146" s="194">
        <f>IF(N146="zákl. přenesená",J146,0)</f>
        <v>0</v>
      </c>
      <c r="BH146" s="194">
        <f>IF(N146="sníž. přenesená",J146,0)</f>
        <v>0</v>
      </c>
      <c r="BI146" s="194">
        <f>IF(N146="nulová",J146,0)</f>
        <v>0</v>
      </c>
      <c r="BJ146" s="14" t="s">
        <v>80</v>
      </c>
      <c r="BK146" s="194">
        <f>ROUND(I146*H146,2)</f>
        <v>0</v>
      </c>
      <c r="BL146" s="14" t="s">
        <v>155</v>
      </c>
      <c r="BM146" s="193" t="s">
        <v>375</v>
      </c>
    </row>
    <row r="147" spans="1:65" s="2" customFormat="1" ht="19.5">
      <c r="A147" s="31"/>
      <c r="B147" s="32"/>
      <c r="C147" s="33"/>
      <c r="D147" s="195" t="s">
        <v>157</v>
      </c>
      <c r="E147" s="33"/>
      <c r="F147" s="196" t="s">
        <v>374</v>
      </c>
      <c r="G147" s="33"/>
      <c r="H147" s="33"/>
      <c r="I147" s="197"/>
      <c r="J147" s="33"/>
      <c r="K147" s="33"/>
      <c r="L147" s="36"/>
      <c r="M147" s="198"/>
      <c r="N147" s="199"/>
      <c r="O147" s="68"/>
      <c r="P147" s="68"/>
      <c r="Q147" s="68"/>
      <c r="R147" s="68"/>
      <c r="S147" s="68"/>
      <c r="T147" s="69"/>
      <c r="U147" s="31"/>
      <c r="V147" s="31"/>
      <c r="W147" s="31"/>
      <c r="X147" s="31"/>
      <c r="Y147" s="31"/>
      <c r="Z147" s="31"/>
      <c r="AA147" s="31"/>
      <c r="AB147" s="31"/>
      <c r="AC147" s="31"/>
      <c r="AD147" s="31"/>
      <c r="AE147" s="31"/>
      <c r="AT147" s="14" t="s">
        <v>157</v>
      </c>
      <c r="AU147" s="14" t="s">
        <v>82</v>
      </c>
    </row>
    <row r="148" spans="1:65" s="2" customFormat="1" ht="24.2" customHeight="1">
      <c r="A148" s="31"/>
      <c r="B148" s="32"/>
      <c r="C148" s="181" t="s">
        <v>189</v>
      </c>
      <c r="D148" s="181" t="s">
        <v>150</v>
      </c>
      <c r="E148" s="182" t="s">
        <v>376</v>
      </c>
      <c r="F148" s="183" t="s">
        <v>377</v>
      </c>
      <c r="G148" s="184" t="s">
        <v>197</v>
      </c>
      <c r="H148" s="185">
        <v>16</v>
      </c>
      <c r="I148" s="186"/>
      <c r="J148" s="187">
        <f>ROUND(I148*H148,2)</f>
        <v>0</v>
      </c>
      <c r="K148" s="183" t="s">
        <v>154</v>
      </c>
      <c r="L148" s="188"/>
      <c r="M148" s="189" t="s">
        <v>1</v>
      </c>
      <c r="N148" s="190" t="s">
        <v>38</v>
      </c>
      <c r="O148" s="68"/>
      <c r="P148" s="191">
        <f>O148*H148</f>
        <v>0</v>
      </c>
      <c r="Q148" s="191">
        <v>0</v>
      </c>
      <c r="R148" s="191">
        <f>Q148*H148</f>
        <v>0</v>
      </c>
      <c r="S148" s="191">
        <v>0</v>
      </c>
      <c r="T148" s="192">
        <f>S148*H148</f>
        <v>0</v>
      </c>
      <c r="U148" s="31"/>
      <c r="V148" s="31"/>
      <c r="W148" s="31"/>
      <c r="X148" s="31"/>
      <c r="Y148" s="31"/>
      <c r="Z148" s="31"/>
      <c r="AA148" s="31"/>
      <c r="AB148" s="31"/>
      <c r="AC148" s="31"/>
      <c r="AD148" s="31"/>
      <c r="AE148" s="31"/>
      <c r="AR148" s="193" t="s">
        <v>155</v>
      </c>
      <c r="AT148" s="193" t="s">
        <v>150</v>
      </c>
      <c r="AU148" s="193" t="s">
        <v>82</v>
      </c>
      <c r="AY148" s="14" t="s">
        <v>149</v>
      </c>
      <c r="BE148" s="194">
        <f>IF(N148="základní",J148,0)</f>
        <v>0</v>
      </c>
      <c r="BF148" s="194">
        <f>IF(N148="snížená",J148,0)</f>
        <v>0</v>
      </c>
      <c r="BG148" s="194">
        <f>IF(N148="zákl. přenesená",J148,0)</f>
        <v>0</v>
      </c>
      <c r="BH148" s="194">
        <f>IF(N148="sníž. přenesená",J148,0)</f>
        <v>0</v>
      </c>
      <c r="BI148" s="194">
        <f>IF(N148="nulová",J148,0)</f>
        <v>0</v>
      </c>
      <c r="BJ148" s="14" t="s">
        <v>80</v>
      </c>
      <c r="BK148" s="194">
        <f>ROUND(I148*H148,2)</f>
        <v>0</v>
      </c>
      <c r="BL148" s="14" t="s">
        <v>155</v>
      </c>
      <c r="BM148" s="193" t="s">
        <v>378</v>
      </c>
    </row>
    <row r="149" spans="1:65" s="2" customFormat="1" ht="19.5">
      <c r="A149" s="31"/>
      <c r="B149" s="32"/>
      <c r="C149" s="33"/>
      <c r="D149" s="195" t="s">
        <v>157</v>
      </c>
      <c r="E149" s="33"/>
      <c r="F149" s="196" t="s">
        <v>377</v>
      </c>
      <c r="G149" s="33"/>
      <c r="H149" s="33"/>
      <c r="I149" s="197"/>
      <c r="J149" s="33"/>
      <c r="K149" s="33"/>
      <c r="L149" s="36"/>
      <c r="M149" s="198"/>
      <c r="N149" s="199"/>
      <c r="O149" s="68"/>
      <c r="P149" s="68"/>
      <c r="Q149" s="68"/>
      <c r="R149" s="68"/>
      <c r="S149" s="68"/>
      <c r="T149" s="69"/>
      <c r="U149" s="31"/>
      <c r="V149" s="31"/>
      <c r="W149" s="31"/>
      <c r="X149" s="31"/>
      <c r="Y149" s="31"/>
      <c r="Z149" s="31"/>
      <c r="AA149" s="31"/>
      <c r="AB149" s="31"/>
      <c r="AC149" s="31"/>
      <c r="AD149" s="31"/>
      <c r="AE149" s="31"/>
      <c r="AT149" s="14" t="s">
        <v>157</v>
      </c>
      <c r="AU149" s="14" t="s">
        <v>82</v>
      </c>
    </row>
    <row r="150" spans="1:65" s="2" customFormat="1" ht="24.2" customHeight="1">
      <c r="A150" s="31"/>
      <c r="B150" s="32"/>
      <c r="C150" s="181" t="s">
        <v>194</v>
      </c>
      <c r="D150" s="181" t="s">
        <v>150</v>
      </c>
      <c r="E150" s="182" t="s">
        <v>379</v>
      </c>
      <c r="F150" s="183" t="s">
        <v>380</v>
      </c>
      <c r="G150" s="184" t="s">
        <v>197</v>
      </c>
      <c r="H150" s="185">
        <v>16</v>
      </c>
      <c r="I150" s="186"/>
      <c r="J150" s="187">
        <f>ROUND(I150*H150,2)</f>
        <v>0</v>
      </c>
      <c r="K150" s="183" t="s">
        <v>154</v>
      </c>
      <c r="L150" s="188"/>
      <c r="M150" s="189" t="s">
        <v>1</v>
      </c>
      <c r="N150" s="190" t="s">
        <v>38</v>
      </c>
      <c r="O150" s="68"/>
      <c r="P150" s="191">
        <f>O150*H150</f>
        <v>0</v>
      </c>
      <c r="Q150" s="191">
        <v>0</v>
      </c>
      <c r="R150" s="191">
        <f>Q150*H150</f>
        <v>0</v>
      </c>
      <c r="S150" s="191">
        <v>0</v>
      </c>
      <c r="T150" s="192">
        <f>S150*H150</f>
        <v>0</v>
      </c>
      <c r="U150" s="31"/>
      <c r="V150" s="31"/>
      <c r="W150" s="31"/>
      <c r="X150" s="31"/>
      <c r="Y150" s="31"/>
      <c r="Z150" s="31"/>
      <c r="AA150" s="31"/>
      <c r="AB150" s="31"/>
      <c r="AC150" s="31"/>
      <c r="AD150" s="31"/>
      <c r="AE150" s="31"/>
      <c r="AR150" s="193" t="s">
        <v>155</v>
      </c>
      <c r="AT150" s="193" t="s">
        <v>150</v>
      </c>
      <c r="AU150" s="193" t="s">
        <v>82</v>
      </c>
      <c r="AY150" s="14" t="s">
        <v>149</v>
      </c>
      <c r="BE150" s="194">
        <f>IF(N150="základní",J150,0)</f>
        <v>0</v>
      </c>
      <c r="BF150" s="194">
        <f>IF(N150="snížená",J150,0)</f>
        <v>0</v>
      </c>
      <c r="BG150" s="194">
        <f>IF(N150="zákl. přenesená",J150,0)</f>
        <v>0</v>
      </c>
      <c r="BH150" s="194">
        <f>IF(N150="sníž. přenesená",J150,0)</f>
        <v>0</v>
      </c>
      <c r="BI150" s="194">
        <f>IF(N150="nulová",J150,0)</f>
        <v>0</v>
      </c>
      <c r="BJ150" s="14" t="s">
        <v>80</v>
      </c>
      <c r="BK150" s="194">
        <f>ROUND(I150*H150,2)</f>
        <v>0</v>
      </c>
      <c r="BL150" s="14" t="s">
        <v>155</v>
      </c>
      <c r="BM150" s="193" t="s">
        <v>381</v>
      </c>
    </row>
    <row r="151" spans="1:65" s="2" customFormat="1" ht="19.5">
      <c r="A151" s="31"/>
      <c r="B151" s="32"/>
      <c r="C151" s="33"/>
      <c r="D151" s="195" t="s">
        <v>157</v>
      </c>
      <c r="E151" s="33"/>
      <c r="F151" s="196" t="s">
        <v>380</v>
      </c>
      <c r="G151" s="33"/>
      <c r="H151" s="33"/>
      <c r="I151" s="197"/>
      <c r="J151" s="33"/>
      <c r="K151" s="33"/>
      <c r="L151" s="36"/>
      <c r="M151" s="198"/>
      <c r="N151" s="199"/>
      <c r="O151" s="68"/>
      <c r="P151" s="68"/>
      <c r="Q151" s="68"/>
      <c r="R151" s="68"/>
      <c r="S151" s="68"/>
      <c r="T151" s="69"/>
      <c r="U151" s="31"/>
      <c r="V151" s="31"/>
      <c r="W151" s="31"/>
      <c r="X151" s="31"/>
      <c r="Y151" s="31"/>
      <c r="Z151" s="31"/>
      <c r="AA151" s="31"/>
      <c r="AB151" s="31"/>
      <c r="AC151" s="31"/>
      <c r="AD151" s="31"/>
      <c r="AE151" s="31"/>
      <c r="AT151" s="14" t="s">
        <v>157</v>
      </c>
      <c r="AU151" s="14" t="s">
        <v>82</v>
      </c>
    </row>
    <row r="152" spans="1:65" s="2" customFormat="1" ht="24.2" customHeight="1">
      <c r="A152" s="31"/>
      <c r="B152" s="32"/>
      <c r="C152" s="181" t="s">
        <v>199</v>
      </c>
      <c r="D152" s="181" t="s">
        <v>150</v>
      </c>
      <c r="E152" s="182" t="s">
        <v>382</v>
      </c>
      <c r="F152" s="183" t="s">
        <v>383</v>
      </c>
      <c r="G152" s="184" t="s">
        <v>197</v>
      </c>
      <c r="H152" s="185">
        <v>16</v>
      </c>
      <c r="I152" s="186"/>
      <c r="J152" s="187">
        <f>ROUND(I152*H152,2)</f>
        <v>0</v>
      </c>
      <c r="K152" s="183" t="s">
        <v>154</v>
      </c>
      <c r="L152" s="188"/>
      <c r="M152" s="189" t="s">
        <v>1</v>
      </c>
      <c r="N152" s="190" t="s">
        <v>38</v>
      </c>
      <c r="O152" s="68"/>
      <c r="P152" s="191">
        <f>O152*H152</f>
        <v>0</v>
      </c>
      <c r="Q152" s="191">
        <v>0</v>
      </c>
      <c r="R152" s="191">
        <f>Q152*H152</f>
        <v>0</v>
      </c>
      <c r="S152" s="191">
        <v>0</v>
      </c>
      <c r="T152" s="192">
        <f>S152*H152</f>
        <v>0</v>
      </c>
      <c r="U152" s="31"/>
      <c r="V152" s="31"/>
      <c r="W152" s="31"/>
      <c r="X152" s="31"/>
      <c r="Y152" s="31"/>
      <c r="Z152" s="31"/>
      <c r="AA152" s="31"/>
      <c r="AB152" s="31"/>
      <c r="AC152" s="31"/>
      <c r="AD152" s="31"/>
      <c r="AE152" s="31"/>
      <c r="AR152" s="193" t="s">
        <v>155</v>
      </c>
      <c r="AT152" s="193" t="s">
        <v>150</v>
      </c>
      <c r="AU152" s="193" t="s">
        <v>82</v>
      </c>
      <c r="AY152" s="14" t="s">
        <v>149</v>
      </c>
      <c r="BE152" s="194">
        <f>IF(N152="základní",J152,0)</f>
        <v>0</v>
      </c>
      <c r="BF152" s="194">
        <f>IF(N152="snížená",J152,0)</f>
        <v>0</v>
      </c>
      <c r="BG152" s="194">
        <f>IF(N152="zákl. přenesená",J152,0)</f>
        <v>0</v>
      </c>
      <c r="BH152" s="194">
        <f>IF(N152="sníž. přenesená",J152,0)</f>
        <v>0</v>
      </c>
      <c r="BI152" s="194">
        <f>IF(N152="nulová",J152,0)</f>
        <v>0</v>
      </c>
      <c r="BJ152" s="14" t="s">
        <v>80</v>
      </c>
      <c r="BK152" s="194">
        <f>ROUND(I152*H152,2)</f>
        <v>0</v>
      </c>
      <c r="BL152" s="14" t="s">
        <v>155</v>
      </c>
      <c r="BM152" s="193" t="s">
        <v>384</v>
      </c>
    </row>
    <row r="153" spans="1:65" s="2" customFormat="1" ht="19.5">
      <c r="A153" s="31"/>
      <c r="B153" s="32"/>
      <c r="C153" s="33"/>
      <c r="D153" s="195" t="s">
        <v>157</v>
      </c>
      <c r="E153" s="33"/>
      <c r="F153" s="196" t="s">
        <v>383</v>
      </c>
      <c r="G153" s="33"/>
      <c r="H153" s="33"/>
      <c r="I153" s="197"/>
      <c r="J153" s="33"/>
      <c r="K153" s="33"/>
      <c r="L153" s="36"/>
      <c r="M153" s="198"/>
      <c r="N153" s="199"/>
      <c r="O153" s="68"/>
      <c r="P153" s="68"/>
      <c r="Q153" s="68"/>
      <c r="R153" s="68"/>
      <c r="S153" s="68"/>
      <c r="T153" s="69"/>
      <c r="U153" s="31"/>
      <c r="V153" s="31"/>
      <c r="W153" s="31"/>
      <c r="X153" s="31"/>
      <c r="Y153" s="31"/>
      <c r="Z153" s="31"/>
      <c r="AA153" s="31"/>
      <c r="AB153" s="31"/>
      <c r="AC153" s="31"/>
      <c r="AD153" s="31"/>
      <c r="AE153" s="31"/>
      <c r="AT153" s="14" t="s">
        <v>157</v>
      </c>
      <c r="AU153" s="14" t="s">
        <v>82</v>
      </c>
    </row>
    <row r="154" spans="1:65" s="2" customFormat="1" ht="24.2" customHeight="1">
      <c r="A154" s="31"/>
      <c r="B154" s="32"/>
      <c r="C154" s="181" t="s">
        <v>205</v>
      </c>
      <c r="D154" s="181" t="s">
        <v>150</v>
      </c>
      <c r="E154" s="182" t="s">
        <v>385</v>
      </c>
      <c r="F154" s="183" t="s">
        <v>386</v>
      </c>
      <c r="G154" s="184" t="s">
        <v>197</v>
      </c>
      <c r="H154" s="185">
        <v>16</v>
      </c>
      <c r="I154" s="186"/>
      <c r="J154" s="187">
        <f>ROUND(I154*H154,2)</f>
        <v>0</v>
      </c>
      <c r="K154" s="183" t="s">
        <v>154</v>
      </c>
      <c r="L154" s="188"/>
      <c r="M154" s="189" t="s">
        <v>1</v>
      </c>
      <c r="N154" s="190" t="s">
        <v>38</v>
      </c>
      <c r="O154" s="68"/>
      <c r="P154" s="191">
        <f>O154*H154</f>
        <v>0</v>
      </c>
      <c r="Q154" s="191">
        <v>0</v>
      </c>
      <c r="R154" s="191">
        <f>Q154*H154</f>
        <v>0</v>
      </c>
      <c r="S154" s="191">
        <v>0</v>
      </c>
      <c r="T154" s="192">
        <f>S154*H154</f>
        <v>0</v>
      </c>
      <c r="U154" s="31"/>
      <c r="V154" s="31"/>
      <c r="W154" s="31"/>
      <c r="X154" s="31"/>
      <c r="Y154" s="31"/>
      <c r="Z154" s="31"/>
      <c r="AA154" s="31"/>
      <c r="AB154" s="31"/>
      <c r="AC154" s="31"/>
      <c r="AD154" s="31"/>
      <c r="AE154" s="31"/>
      <c r="AR154" s="193" t="s">
        <v>155</v>
      </c>
      <c r="AT154" s="193" t="s">
        <v>150</v>
      </c>
      <c r="AU154" s="193" t="s">
        <v>82</v>
      </c>
      <c r="AY154" s="14" t="s">
        <v>149</v>
      </c>
      <c r="BE154" s="194">
        <f>IF(N154="základní",J154,0)</f>
        <v>0</v>
      </c>
      <c r="BF154" s="194">
        <f>IF(N154="snížená",J154,0)</f>
        <v>0</v>
      </c>
      <c r="BG154" s="194">
        <f>IF(N154="zákl. přenesená",J154,0)</f>
        <v>0</v>
      </c>
      <c r="BH154" s="194">
        <f>IF(N154="sníž. přenesená",J154,0)</f>
        <v>0</v>
      </c>
      <c r="BI154" s="194">
        <f>IF(N154="nulová",J154,0)</f>
        <v>0</v>
      </c>
      <c r="BJ154" s="14" t="s">
        <v>80</v>
      </c>
      <c r="BK154" s="194">
        <f>ROUND(I154*H154,2)</f>
        <v>0</v>
      </c>
      <c r="BL154" s="14" t="s">
        <v>155</v>
      </c>
      <c r="BM154" s="193" t="s">
        <v>387</v>
      </c>
    </row>
    <row r="155" spans="1:65" s="2" customFormat="1" ht="19.5">
      <c r="A155" s="31"/>
      <c r="B155" s="32"/>
      <c r="C155" s="33"/>
      <c r="D155" s="195" t="s">
        <v>157</v>
      </c>
      <c r="E155" s="33"/>
      <c r="F155" s="196" t="s">
        <v>386</v>
      </c>
      <c r="G155" s="33"/>
      <c r="H155" s="33"/>
      <c r="I155" s="197"/>
      <c r="J155" s="33"/>
      <c r="K155" s="33"/>
      <c r="L155" s="36"/>
      <c r="M155" s="198"/>
      <c r="N155" s="199"/>
      <c r="O155" s="68"/>
      <c r="P155" s="68"/>
      <c r="Q155" s="68"/>
      <c r="R155" s="68"/>
      <c r="S155" s="68"/>
      <c r="T155" s="69"/>
      <c r="U155" s="31"/>
      <c r="V155" s="31"/>
      <c r="W155" s="31"/>
      <c r="X155" s="31"/>
      <c r="Y155" s="31"/>
      <c r="Z155" s="31"/>
      <c r="AA155" s="31"/>
      <c r="AB155" s="31"/>
      <c r="AC155" s="31"/>
      <c r="AD155" s="31"/>
      <c r="AE155" s="31"/>
      <c r="AT155" s="14" t="s">
        <v>157</v>
      </c>
      <c r="AU155" s="14" t="s">
        <v>82</v>
      </c>
    </row>
    <row r="156" spans="1:65" s="2" customFormat="1" ht="24.2" customHeight="1">
      <c r="A156" s="31"/>
      <c r="B156" s="32"/>
      <c r="C156" s="181" t="s">
        <v>210</v>
      </c>
      <c r="D156" s="181" t="s">
        <v>150</v>
      </c>
      <c r="E156" s="182" t="s">
        <v>388</v>
      </c>
      <c r="F156" s="183" t="s">
        <v>389</v>
      </c>
      <c r="G156" s="184" t="s">
        <v>197</v>
      </c>
      <c r="H156" s="185">
        <v>32</v>
      </c>
      <c r="I156" s="186"/>
      <c r="J156" s="187">
        <f>ROUND(I156*H156,2)</f>
        <v>0</v>
      </c>
      <c r="K156" s="183" t="s">
        <v>154</v>
      </c>
      <c r="L156" s="188"/>
      <c r="M156" s="189" t="s">
        <v>1</v>
      </c>
      <c r="N156" s="190" t="s">
        <v>38</v>
      </c>
      <c r="O156" s="68"/>
      <c r="P156" s="191">
        <f>O156*H156</f>
        <v>0</v>
      </c>
      <c r="Q156" s="191">
        <v>0</v>
      </c>
      <c r="R156" s="191">
        <f>Q156*H156</f>
        <v>0</v>
      </c>
      <c r="S156" s="191">
        <v>0</v>
      </c>
      <c r="T156" s="192">
        <f>S156*H156</f>
        <v>0</v>
      </c>
      <c r="U156" s="31"/>
      <c r="V156" s="31"/>
      <c r="W156" s="31"/>
      <c r="X156" s="31"/>
      <c r="Y156" s="31"/>
      <c r="Z156" s="31"/>
      <c r="AA156" s="31"/>
      <c r="AB156" s="31"/>
      <c r="AC156" s="31"/>
      <c r="AD156" s="31"/>
      <c r="AE156" s="31"/>
      <c r="AR156" s="193" t="s">
        <v>155</v>
      </c>
      <c r="AT156" s="193" t="s">
        <v>150</v>
      </c>
      <c r="AU156" s="193" t="s">
        <v>82</v>
      </c>
      <c r="AY156" s="14" t="s">
        <v>149</v>
      </c>
      <c r="BE156" s="194">
        <f>IF(N156="základní",J156,0)</f>
        <v>0</v>
      </c>
      <c r="BF156" s="194">
        <f>IF(N156="snížená",J156,0)</f>
        <v>0</v>
      </c>
      <c r="BG156" s="194">
        <f>IF(N156="zákl. přenesená",J156,0)</f>
        <v>0</v>
      </c>
      <c r="BH156" s="194">
        <f>IF(N156="sníž. přenesená",J156,0)</f>
        <v>0</v>
      </c>
      <c r="BI156" s="194">
        <f>IF(N156="nulová",J156,0)</f>
        <v>0</v>
      </c>
      <c r="BJ156" s="14" t="s">
        <v>80</v>
      </c>
      <c r="BK156" s="194">
        <f>ROUND(I156*H156,2)</f>
        <v>0</v>
      </c>
      <c r="BL156" s="14" t="s">
        <v>155</v>
      </c>
      <c r="BM156" s="193" t="s">
        <v>390</v>
      </c>
    </row>
    <row r="157" spans="1:65" s="2" customFormat="1" ht="11.25">
      <c r="A157" s="31"/>
      <c r="B157" s="32"/>
      <c r="C157" s="33"/>
      <c r="D157" s="195" t="s">
        <v>157</v>
      </c>
      <c r="E157" s="33"/>
      <c r="F157" s="196" t="s">
        <v>389</v>
      </c>
      <c r="G157" s="33"/>
      <c r="H157" s="33"/>
      <c r="I157" s="197"/>
      <c r="J157" s="33"/>
      <c r="K157" s="33"/>
      <c r="L157" s="36"/>
      <c r="M157" s="198"/>
      <c r="N157" s="199"/>
      <c r="O157" s="68"/>
      <c r="P157" s="68"/>
      <c r="Q157" s="68"/>
      <c r="R157" s="68"/>
      <c r="S157" s="68"/>
      <c r="T157" s="69"/>
      <c r="U157" s="31"/>
      <c r="V157" s="31"/>
      <c r="W157" s="31"/>
      <c r="X157" s="31"/>
      <c r="Y157" s="31"/>
      <c r="Z157" s="31"/>
      <c r="AA157" s="31"/>
      <c r="AB157" s="31"/>
      <c r="AC157" s="31"/>
      <c r="AD157" s="31"/>
      <c r="AE157" s="31"/>
      <c r="AT157" s="14" t="s">
        <v>157</v>
      </c>
      <c r="AU157" s="14" t="s">
        <v>82</v>
      </c>
    </row>
    <row r="158" spans="1:65" s="2" customFormat="1" ht="24.2" customHeight="1">
      <c r="A158" s="31"/>
      <c r="B158" s="32"/>
      <c r="C158" s="181" t="s">
        <v>8</v>
      </c>
      <c r="D158" s="181" t="s">
        <v>150</v>
      </c>
      <c r="E158" s="182" t="s">
        <v>391</v>
      </c>
      <c r="F158" s="183" t="s">
        <v>392</v>
      </c>
      <c r="G158" s="184" t="s">
        <v>197</v>
      </c>
      <c r="H158" s="185">
        <v>16</v>
      </c>
      <c r="I158" s="186"/>
      <c r="J158" s="187">
        <f>ROUND(I158*H158,2)</f>
        <v>0</v>
      </c>
      <c r="K158" s="183" t="s">
        <v>154</v>
      </c>
      <c r="L158" s="188"/>
      <c r="M158" s="189" t="s">
        <v>1</v>
      </c>
      <c r="N158" s="190" t="s">
        <v>38</v>
      </c>
      <c r="O158" s="68"/>
      <c r="P158" s="191">
        <f>O158*H158</f>
        <v>0</v>
      </c>
      <c r="Q158" s="191">
        <v>0</v>
      </c>
      <c r="R158" s="191">
        <f>Q158*H158</f>
        <v>0</v>
      </c>
      <c r="S158" s="191">
        <v>0</v>
      </c>
      <c r="T158" s="192">
        <f>S158*H158</f>
        <v>0</v>
      </c>
      <c r="U158" s="31"/>
      <c r="V158" s="31"/>
      <c r="W158" s="31"/>
      <c r="X158" s="31"/>
      <c r="Y158" s="31"/>
      <c r="Z158" s="31"/>
      <c r="AA158" s="31"/>
      <c r="AB158" s="31"/>
      <c r="AC158" s="31"/>
      <c r="AD158" s="31"/>
      <c r="AE158" s="31"/>
      <c r="AR158" s="193" t="s">
        <v>155</v>
      </c>
      <c r="AT158" s="193" t="s">
        <v>150</v>
      </c>
      <c r="AU158" s="193" t="s">
        <v>82</v>
      </c>
      <c r="AY158" s="14" t="s">
        <v>149</v>
      </c>
      <c r="BE158" s="194">
        <f>IF(N158="základní",J158,0)</f>
        <v>0</v>
      </c>
      <c r="BF158" s="194">
        <f>IF(N158="snížená",J158,0)</f>
        <v>0</v>
      </c>
      <c r="BG158" s="194">
        <f>IF(N158="zákl. přenesená",J158,0)</f>
        <v>0</v>
      </c>
      <c r="BH158" s="194">
        <f>IF(N158="sníž. přenesená",J158,0)</f>
        <v>0</v>
      </c>
      <c r="BI158" s="194">
        <f>IF(N158="nulová",J158,0)</f>
        <v>0</v>
      </c>
      <c r="BJ158" s="14" t="s">
        <v>80</v>
      </c>
      <c r="BK158" s="194">
        <f>ROUND(I158*H158,2)</f>
        <v>0</v>
      </c>
      <c r="BL158" s="14" t="s">
        <v>155</v>
      </c>
      <c r="BM158" s="193" t="s">
        <v>393</v>
      </c>
    </row>
    <row r="159" spans="1:65" s="2" customFormat="1" ht="19.5">
      <c r="A159" s="31"/>
      <c r="B159" s="32"/>
      <c r="C159" s="33"/>
      <c r="D159" s="195" t="s">
        <v>157</v>
      </c>
      <c r="E159" s="33"/>
      <c r="F159" s="196" t="s">
        <v>392</v>
      </c>
      <c r="G159" s="33"/>
      <c r="H159" s="33"/>
      <c r="I159" s="197"/>
      <c r="J159" s="33"/>
      <c r="K159" s="33"/>
      <c r="L159" s="36"/>
      <c r="M159" s="198"/>
      <c r="N159" s="199"/>
      <c r="O159" s="68"/>
      <c r="P159" s="68"/>
      <c r="Q159" s="68"/>
      <c r="R159" s="68"/>
      <c r="S159" s="68"/>
      <c r="T159" s="69"/>
      <c r="U159" s="31"/>
      <c r="V159" s="31"/>
      <c r="W159" s="31"/>
      <c r="X159" s="31"/>
      <c r="Y159" s="31"/>
      <c r="Z159" s="31"/>
      <c r="AA159" s="31"/>
      <c r="AB159" s="31"/>
      <c r="AC159" s="31"/>
      <c r="AD159" s="31"/>
      <c r="AE159" s="31"/>
      <c r="AT159" s="14" t="s">
        <v>157</v>
      </c>
      <c r="AU159" s="14" t="s">
        <v>82</v>
      </c>
    </row>
    <row r="160" spans="1:65" s="2" customFormat="1" ht="24.2" customHeight="1">
      <c r="A160" s="31"/>
      <c r="B160" s="32"/>
      <c r="C160" s="181" t="s">
        <v>219</v>
      </c>
      <c r="D160" s="181" t="s">
        <v>150</v>
      </c>
      <c r="E160" s="182" t="s">
        <v>394</v>
      </c>
      <c r="F160" s="183" t="s">
        <v>395</v>
      </c>
      <c r="G160" s="184" t="s">
        <v>396</v>
      </c>
      <c r="H160" s="185">
        <v>16</v>
      </c>
      <c r="I160" s="186"/>
      <c r="J160" s="187">
        <f>ROUND(I160*H160,2)</f>
        <v>0</v>
      </c>
      <c r="K160" s="183" t="s">
        <v>154</v>
      </c>
      <c r="L160" s="188"/>
      <c r="M160" s="189" t="s">
        <v>1</v>
      </c>
      <c r="N160" s="190" t="s">
        <v>38</v>
      </c>
      <c r="O160" s="68"/>
      <c r="P160" s="191">
        <f>O160*H160</f>
        <v>0</v>
      </c>
      <c r="Q160" s="191">
        <v>0</v>
      </c>
      <c r="R160" s="191">
        <f>Q160*H160</f>
        <v>0</v>
      </c>
      <c r="S160" s="191">
        <v>0</v>
      </c>
      <c r="T160" s="192">
        <f>S160*H160</f>
        <v>0</v>
      </c>
      <c r="U160" s="31"/>
      <c r="V160" s="31"/>
      <c r="W160" s="31"/>
      <c r="X160" s="31"/>
      <c r="Y160" s="31"/>
      <c r="Z160" s="31"/>
      <c r="AA160" s="31"/>
      <c r="AB160" s="31"/>
      <c r="AC160" s="31"/>
      <c r="AD160" s="31"/>
      <c r="AE160" s="31"/>
      <c r="AR160" s="193" t="s">
        <v>155</v>
      </c>
      <c r="AT160" s="193" t="s">
        <v>150</v>
      </c>
      <c r="AU160" s="193" t="s">
        <v>82</v>
      </c>
      <c r="AY160" s="14" t="s">
        <v>149</v>
      </c>
      <c r="BE160" s="194">
        <f>IF(N160="základní",J160,0)</f>
        <v>0</v>
      </c>
      <c r="BF160" s="194">
        <f>IF(N160="snížená",J160,0)</f>
        <v>0</v>
      </c>
      <c r="BG160" s="194">
        <f>IF(N160="zákl. přenesená",J160,0)</f>
        <v>0</v>
      </c>
      <c r="BH160" s="194">
        <f>IF(N160="sníž. přenesená",J160,0)</f>
        <v>0</v>
      </c>
      <c r="BI160" s="194">
        <f>IF(N160="nulová",J160,0)</f>
        <v>0</v>
      </c>
      <c r="BJ160" s="14" t="s">
        <v>80</v>
      </c>
      <c r="BK160" s="194">
        <f>ROUND(I160*H160,2)</f>
        <v>0</v>
      </c>
      <c r="BL160" s="14" t="s">
        <v>155</v>
      </c>
      <c r="BM160" s="193" t="s">
        <v>397</v>
      </c>
    </row>
    <row r="161" spans="1:65" s="2" customFormat="1" ht="19.5">
      <c r="A161" s="31"/>
      <c r="B161" s="32"/>
      <c r="C161" s="33"/>
      <c r="D161" s="195" t="s">
        <v>157</v>
      </c>
      <c r="E161" s="33"/>
      <c r="F161" s="196" t="s">
        <v>395</v>
      </c>
      <c r="G161" s="33"/>
      <c r="H161" s="33"/>
      <c r="I161" s="197"/>
      <c r="J161" s="33"/>
      <c r="K161" s="33"/>
      <c r="L161" s="36"/>
      <c r="M161" s="198"/>
      <c r="N161" s="199"/>
      <c r="O161" s="68"/>
      <c r="P161" s="68"/>
      <c r="Q161" s="68"/>
      <c r="R161" s="68"/>
      <c r="S161" s="68"/>
      <c r="T161" s="69"/>
      <c r="U161" s="31"/>
      <c r="V161" s="31"/>
      <c r="W161" s="31"/>
      <c r="X161" s="31"/>
      <c r="Y161" s="31"/>
      <c r="Z161" s="31"/>
      <c r="AA161" s="31"/>
      <c r="AB161" s="31"/>
      <c r="AC161" s="31"/>
      <c r="AD161" s="31"/>
      <c r="AE161" s="31"/>
      <c r="AT161" s="14" t="s">
        <v>157</v>
      </c>
      <c r="AU161" s="14" t="s">
        <v>82</v>
      </c>
    </row>
    <row r="162" spans="1:65" s="2" customFormat="1" ht="24.2" customHeight="1">
      <c r="A162" s="31"/>
      <c r="B162" s="32"/>
      <c r="C162" s="181" t="s">
        <v>224</v>
      </c>
      <c r="D162" s="181" t="s">
        <v>150</v>
      </c>
      <c r="E162" s="182" t="s">
        <v>398</v>
      </c>
      <c r="F162" s="183" t="s">
        <v>399</v>
      </c>
      <c r="G162" s="184" t="s">
        <v>197</v>
      </c>
      <c r="H162" s="185">
        <v>1</v>
      </c>
      <c r="I162" s="186"/>
      <c r="J162" s="187">
        <f>ROUND(I162*H162,2)</f>
        <v>0</v>
      </c>
      <c r="K162" s="183" t="s">
        <v>154</v>
      </c>
      <c r="L162" s="188"/>
      <c r="M162" s="189" t="s">
        <v>1</v>
      </c>
      <c r="N162" s="190" t="s">
        <v>38</v>
      </c>
      <c r="O162" s="68"/>
      <c r="P162" s="191">
        <f>O162*H162</f>
        <v>0</v>
      </c>
      <c r="Q162" s="191">
        <v>0</v>
      </c>
      <c r="R162" s="191">
        <f>Q162*H162</f>
        <v>0</v>
      </c>
      <c r="S162" s="191">
        <v>0</v>
      </c>
      <c r="T162" s="192">
        <f>S162*H162</f>
        <v>0</v>
      </c>
      <c r="U162" s="31"/>
      <c r="V162" s="31"/>
      <c r="W162" s="31"/>
      <c r="X162" s="31"/>
      <c r="Y162" s="31"/>
      <c r="Z162" s="31"/>
      <c r="AA162" s="31"/>
      <c r="AB162" s="31"/>
      <c r="AC162" s="31"/>
      <c r="AD162" s="31"/>
      <c r="AE162" s="31"/>
      <c r="AR162" s="193" t="s">
        <v>155</v>
      </c>
      <c r="AT162" s="193" t="s">
        <v>150</v>
      </c>
      <c r="AU162" s="193" t="s">
        <v>82</v>
      </c>
      <c r="AY162" s="14" t="s">
        <v>149</v>
      </c>
      <c r="BE162" s="194">
        <f>IF(N162="základní",J162,0)</f>
        <v>0</v>
      </c>
      <c r="BF162" s="194">
        <f>IF(N162="snížená",J162,0)</f>
        <v>0</v>
      </c>
      <c r="BG162" s="194">
        <f>IF(N162="zákl. přenesená",J162,0)</f>
        <v>0</v>
      </c>
      <c r="BH162" s="194">
        <f>IF(N162="sníž. přenesená",J162,0)</f>
        <v>0</v>
      </c>
      <c r="BI162" s="194">
        <f>IF(N162="nulová",J162,0)</f>
        <v>0</v>
      </c>
      <c r="BJ162" s="14" t="s">
        <v>80</v>
      </c>
      <c r="BK162" s="194">
        <f>ROUND(I162*H162,2)</f>
        <v>0</v>
      </c>
      <c r="BL162" s="14" t="s">
        <v>155</v>
      </c>
      <c r="BM162" s="193" t="s">
        <v>400</v>
      </c>
    </row>
    <row r="163" spans="1:65" s="2" customFormat="1" ht="19.5">
      <c r="A163" s="31"/>
      <c r="B163" s="32"/>
      <c r="C163" s="33"/>
      <c r="D163" s="195" t="s">
        <v>157</v>
      </c>
      <c r="E163" s="33"/>
      <c r="F163" s="196" t="s">
        <v>399</v>
      </c>
      <c r="G163" s="33"/>
      <c r="H163" s="33"/>
      <c r="I163" s="197"/>
      <c r="J163" s="33"/>
      <c r="K163" s="33"/>
      <c r="L163" s="36"/>
      <c r="M163" s="198"/>
      <c r="N163" s="199"/>
      <c r="O163" s="68"/>
      <c r="P163" s="68"/>
      <c r="Q163" s="68"/>
      <c r="R163" s="68"/>
      <c r="S163" s="68"/>
      <c r="T163" s="69"/>
      <c r="U163" s="31"/>
      <c r="V163" s="31"/>
      <c r="W163" s="31"/>
      <c r="X163" s="31"/>
      <c r="Y163" s="31"/>
      <c r="Z163" s="31"/>
      <c r="AA163" s="31"/>
      <c r="AB163" s="31"/>
      <c r="AC163" s="31"/>
      <c r="AD163" s="31"/>
      <c r="AE163" s="31"/>
      <c r="AT163" s="14" t="s">
        <v>157</v>
      </c>
      <c r="AU163" s="14" t="s">
        <v>82</v>
      </c>
    </row>
    <row r="164" spans="1:65" s="2" customFormat="1" ht="24.2" customHeight="1">
      <c r="A164" s="31"/>
      <c r="B164" s="32"/>
      <c r="C164" s="181" t="s">
        <v>228</v>
      </c>
      <c r="D164" s="181" t="s">
        <v>150</v>
      </c>
      <c r="E164" s="182" t="s">
        <v>401</v>
      </c>
      <c r="F164" s="183" t="s">
        <v>402</v>
      </c>
      <c r="G164" s="184" t="s">
        <v>197</v>
      </c>
      <c r="H164" s="185">
        <v>1</v>
      </c>
      <c r="I164" s="186"/>
      <c r="J164" s="187">
        <f>ROUND(I164*H164,2)</f>
        <v>0</v>
      </c>
      <c r="K164" s="183" t="s">
        <v>154</v>
      </c>
      <c r="L164" s="188"/>
      <c r="M164" s="189" t="s">
        <v>1</v>
      </c>
      <c r="N164" s="190" t="s">
        <v>38</v>
      </c>
      <c r="O164" s="68"/>
      <c r="P164" s="191">
        <f>O164*H164</f>
        <v>0</v>
      </c>
      <c r="Q164" s="191">
        <v>0</v>
      </c>
      <c r="R164" s="191">
        <f>Q164*H164</f>
        <v>0</v>
      </c>
      <c r="S164" s="191">
        <v>0</v>
      </c>
      <c r="T164" s="192">
        <f>S164*H164</f>
        <v>0</v>
      </c>
      <c r="U164" s="31"/>
      <c r="V164" s="31"/>
      <c r="W164" s="31"/>
      <c r="X164" s="31"/>
      <c r="Y164" s="31"/>
      <c r="Z164" s="31"/>
      <c r="AA164" s="31"/>
      <c r="AB164" s="31"/>
      <c r="AC164" s="31"/>
      <c r="AD164" s="31"/>
      <c r="AE164" s="31"/>
      <c r="AR164" s="193" t="s">
        <v>155</v>
      </c>
      <c r="AT164" s="193" t="s">
        <v>150</v>
      </c>
      <c r="AU164" s="193" t="s">
        <v>82</v>
      </c>
      <c r="AY164" s="14" t="s">
        <v>149</v>
      </c>
      <c r="BE164" s="194">
        <f>IF(N164="základní",J164,0)</f>
        <v>0</v>
      </c>
      <c r="BF164" s="194">
        <f>IF(N164="snížená",J164,0)</f>
        <v>0</v>
      </c>
      <c r="BG164" s="194">
        <f>IF(N164="zákl. přenesená",J164,0)</f>
        <v>0</v>
      </c>
      <c r="BH164" s="194">
        <f>IF(N164="sníž. přenesená",J164,0)</f>
        <v>0</v>
      </c>
      <c r="BI164" s="194">
        <f>IF(N164="nulová",J164,0)</f>
        <v>0</v>
      </c>
      <c r="BJ164" s="14" t="s">
        <v>80</v>
      </c>
      <c r="BK164" s="194">
        <f>ROUND(I164*H164,2)</f>
        <v>0</v>
      </c>
      <c r="BL164" s="14" t="s">
        <v>155</v>
      </c>
      <c r="BM164" s="193" t="s">
        <v>403</v>
      </c>
    </row>
    <row r="165" spans="1:65" s="2" customFormat="1" ht="19.5">
      <c r="A165" s="31"/>
      <c r="B165" s="32"/>
      <c r="C165" s="33"/>
      <c r="D165" s="195" t="s">
        <v>157</v>
      </c>
      <c r="E165" s="33"/>
      <c r="F165" s="196" t="s">
        <v>402</v>
      </c>
      <c r="G165" s="33"/>
      <c r="H165" s="33"/>
      <c r="I165" s="197"/>
      <c r="J165" s="33"/>
      <c r="K165" s="33"/>
      <c r="L165" s="36"/>
      <c r="M165" s="198"/>
      <c r="N165" s="199"/>
      <c r="O165" s="68"/>
      <c r="P165" s="68"/>
      <c r="Q165" s="68"/>
      <c r="R165" s="68"/>
      <c r="S165" s="68"/>
      <c r="T165" s="69"/>
      <c r="U165" s="31"/>
      <c r="V165" s="31"/>
      <c r="W165" s="31"/>
      <c r="X165" s="31"/>
      <c r="Y165" s="31"/>
      <c r="Z165" s="31"/>
      <c r="AA165" s="31"/>
      <c r="AB165" s="31"/>
      <c r="AC165" s="31"/>
      <c r="AD165" s="31"/>
      <c r="AE165" s="31"/>
      <c r="AT165" s="14" t="s">
        <v>157</v>
      </c>
      <c r="AU165" s="14" t="s">
        <v>82</v>
      </c>
    </row>
    <row r="166" spans="1:65" s="2" customFormat="1" ht="24.2" customHeight="1">
      <c r="A166" s="31"/>
      <c r="B166" s="32"/>
      <c r="C166" s="200" t="s">
        <v>233</v>
      </c>
      <c r="D166" s="200" t="s">
        <v>185</v>
      </c>
      <c r="E166" s="201" t="s">
        <v>404</v>
      </c>
      <c r="F166" s="202" t="s">
        <v>405</v>
      </c>
      <c r="G166" s="203" t="s">
        <v>197</v>
      </c>
      <c r="H166" s="204">
        <v>16</v>
      </c>
      <c r="I166" s="205"/>
      <c r="J166" s="206">
        <f>ROUND(I166*H166,2)</f>
        <v>0</v>
      </c>
      <c r="K166" s="202" t="s">
        <v>154</v>
      </c>
      <c r="L166" s="36"/>
      <c r="M166" s="207" t="s">
        <v>1</v>
      </c>
      <c r="N166" s="208" t="s">
        <v>38</v>
      </c>
      <c r="O166" s="68"/>
      <c r="P166" s="191">
        <f>O166*H166</f>
        <v>0</v>
      </c>
      <c r="Q166" s="191">
        <v>0</v>
      </c>
      <c r="R166" s="191">
        <f>Q166*H166</f>
        <v>0</v>
      </c>
      <c r="S166" s="191">
        <v>0</v>
      </c>
      <c r="T166" s="192">
        <f>S166*H166</f>
        <v>0</v>
      </c>
      <c r="U166" s="31"/>
      <c r="V166" s="31"/>
      <c r="W166" s="31"/>
      <c r="X166" s="31"/>
      <c r="Y166" s="31"/>
      <c r="Z166" s="31"/>
      <c r="AA166" s="31"/>
      <c r="AB166" s="31"/>
      <c r="AC166" s="31"/>
      <c r="AD166" s="31"/>
      <c r="AE166" s="31"/>
      <c r="AR166" s="193" t="s">
        <v>164</v>
      </c>
      <c r="AT166" s="193" t="s">
        <v>185</v>
      </c>
      <c r="AU166" s="193" t="s">
        <v>82</v>
      </c>
      <c r="AY166" s="14" t="s">
        <v>149</v>
      </c>
      <c r="BE166" s="194">
        <f>IF(N166="základní",J166,0)</f>
        <v>0</v>
      </c>
      <c r="BF166" s="194">
        <f>IF(N166="snížená",J166,0)</f>
        <v>0</v>
      </c>
      <c r="BG166" s="194">
        <f>IF(N166="zákl. přenesená",J166,0)</f>
        <v>0</v>
      </c>
      <c r="BH166" s="194">
        <f>IF(N166="sníž. přenesená",J166,0)</f>
        <v>0</v>
      </c>
      <c r="BI166" s="194">
        <f>IF(N166="nulová",J166,0)</f>
        <v>0</v>
      </c>
      <c r="BJ166" s="14" t="s">
        <v>80</v>
      </c>
      <c r="BK166" s="194">
        <f>ROUND(I166*H166,2)</f>
        <v>0</v>
      </c>
      <c r="BL166" s="14" t="s">
        <v>164</v>
      </c>
      <c r="BM166" s="193" t="s">
        <v>406</v>
      </c>
    </row>
    <row r="167" spans="1:65" s="2" customFormat="1" ht="19.5">
      <c r="A167" s="31"/>
      <c r="B167" s="32"/>
      <c r="C167" s="33"/>
      <c r="D167" s="195" t="s">
        <v>157</v>
      </c>
      <c r="E167" s="33"/>
      <c r="F167" s="196" t="s">
        <v>407</v>
      </c>
      <c r="G167" s="33"/>
      <c r="H167" s="33"/>
      <c r="I167" s="197"/>
      <c r="J167" s="33"/>
      <c r="K167" s="33"/>
      <c r="L167" s="36"/>
      <c r="M167" s="198"/>
      <c r="N167" s="199"/>
      <c r="O167" s="68"/>
      <c r="P167" s="68"/>
      <c r="Q167" s="68"/>
      <c r="R167" s="68"/>
      <c r="S167" s="68"/>
      <c r="T167" s="69"/>
      <c r="U167" s="31"/>
      <c r="V167" s="31"/>
      <c r="W167" s="31"/>
      <c r="X167" s="31"/>
      <c r="Y167" s="31"/>
      <c r="Z167" s="31"/>
      <c r="AA167" s="31"/>
      <c r="AB167" s="31"/>
      <c r="AC167" s="31"/>
      <c r="AD167" s="31"/>
      <c r="AE167" s="31"/>
      <c r="AT167" s="14" t="s">
        <v>157</v>
      </c>
      <c r="AU167" s="14" t="s">
        <v>82</v>
      </c>
    </row>
    <row r="168" spans="1:65" s="2" customFormat="1" ht="24.2" customHeight="1">
      <c r="A168" s="31"/>
      <c r="B168" s="32"/>
      <c r="C168" s="200" t="s">
        <v>237</v>
      </c>
      <c r="D168" s="200" t="s">
        <v>185</v>
      </c>
      <c r="E168" s="201" t="s">
        <v>408</v>
      </c>
      <c r="F168" s="202" t="s">
        <v>409</v>
      </c>
      <c r="G168" s="203" t="s">
        <v>197</v>
      </c>
      <c r="H168" s="204">
        <v>16</v>
      </c>
      <c r="I168" s="205"/>
      <c r="J168" s="206">
        <f>ROUND(I168*H168,2)</f>
        <v>0</v>
      </c>
      <c r="K168" s="202" t="s">
        <v>154</v>
      </c>
      <c r="L168" s="36"/>
      <c r="M168" s="207" t="s">
        <v>1</v>
      </c>
      <c r="N168" s="208" t="s">
        <v>38</v>
      </c>
      <c r="O168" s="68"/>
      <c r="P168" s="191">
        <f>O168*H168</f>
        <v>0</v>
      </c>
      <c r="Q168" s="191">
        <v>0</v>
      </c>
      <c r="R168" s="191">
        <f>Q168*H168</f>
        <v>0</v>
      </c>
      <c r="S168" s="191">
        <v>0</v>
      </c>
      <c r="T168" s="192">
        <f>S168*H168</f>
        <v>0</v>
      </c>
      <c r="U168" s="31"/>
      <c r="V168" s="31"/>
      <c r="W168" s="31"/>
      <c r="X168" s="31"/>
      <c r="Y168" s="31"/>
      <c r="Z168" s="31"/>
      <c r="AA168" s="31"/>
      <c r="AB168" s="31"/>
      <c r="AC168" s="31"/>
      <c r="AD168" s="31"/>
      <c r="AE168" s="31"/>
      <c r="AR168" s="193" t="s">
        <v>164</v>
      </c>
      <c r="AT168" s="193" t="s">
        <v>185</v>
      </c>
      <c r="AU168" s="193" t="s">
        <v>82</v>
      </c>
      <c r="AY168" s="14" t="s">
        <v>149</v>
      </c>
      <c r="BE168" s="194">
        <f>IF(N168="základní",J168,0)</f>
        <v>0</v>
      </c>
      <c r="BF168" s="194">
        <f>IF(N168="snížená",J168,0)</f>
        <v>0</v>
      </c>
      <c r="BG168" s="194">
        <f>IF(N168="zákl. přenesená",J168,0)</f>
        <v>0</v>
      </c>
      <c r="BH168" s="194">
        <f>IF(N168="sníž. přenesená",J168,0)</f>
        <v>0</v>
      </c>
      <c r="BI168" s="194">
        <f>IF(N168="nulová",J168,0)</f>
        <v>0</v>
      </c>
      <c r="BJ168" s="14" t="s">
        <v>80</v>
      </c>
      <c r="BK168" s="194">
        <f>ROUND(I168*H168,2)</f>
        <v>0</v>
      </c>
      <c r="BL168" s="14" t="s">
        <v>164</v>
      </c>
      <c r="BM168" s="193" t="s">
        <v>410</v>
      </c>
    </row>
    <row r="169" spans="1:65" s="2" customFormat="1" ht="19.5">
      <c r="A169" s="31"/>
      <c r="B169" s="32"/>
      <c r="C169" s="33"/>
      <c r="D169" s="195" t="s">
        <v>157</v>
      </c>
      <c r="E169" s="33"/>
      <c r="F169" s="196" t="s">
        <v>409</v>
      </c>
      <c r="G169" s="33"/>
      <c r="H169" s="33"/>
      <c r="I169" s="197"/>
      <c r="J169" s="33"/>
      <c r="K169" s="33"/>
      <c r="L169" s="36"/>
      <c r="M169" s="198"/>
      <c r="N169" s="199"/>
      <c r="O169" s="68"/>
      <c r="P169" s="68"/>
      <c r="Q169" s="68"/>
      <c r="R169" s="68"/>
      <c r="S169" s="68"/>
      <c r="T169" s="69"/>
      <c r="U169" s="31"/>
      <c r="V169" s="31"/>
      <c r="W169" s="31"/>
      <c r="X169" s="31"/>
      <c r="Y169" s="31"/>
      <c r="Z169" s="31"/>
      <c r="AA169" s="31"/>
      <c r="AB169" s="31"/>
      <c r="AC169" s="31"/>
      <c r="AD169" s="31"/>
      <c r="AE169" s="31"/>
      <c r="AT169" s="14" t="s">
        <v>157</v>
      </c>
      <c r="AU169" s="14" t="s">
        <v>82</v>
      </c>
    </row>
    <row r="170" spans="1:65" s="2" customFormat="1" ht="24.2" customHeight="1">
      <c r="A170" s="31"/>
      <c r="B170" s="32"/>
      <c r="C170" s="200" t="s">
        <v>7</v>
      </c>
      <c r="D170" s="200" t="s">
        <v>185</v>
      </c>
      <c r="E170" s="201" t="s">
        <v>411</v>
      </c>
      <c r="F170" s="202" t="s">
        <v>412</v>
      </c>
      <c r="G170" s="203" t="s">
        <v>197</v>
      </c>
      <c r="H170" s="204">
        <v>16</v>
      </c>
      <c r="I170" s="205"/>
      <c r="J170" s="206">
        <f>ROUND(I170*H170,2)</f>
        <v>0</v>
      </c>
      <c r="K170" s="202" t="s">
        <v>154</v>
      </c>
      <c r="L170" s="36"/>
      <c r="M170" s="207" t="s">
        <v>1</v>
      </c>
      <c r="N170" s="208" t="s">
        <v>38</v>
      </c>
      <c r="O170" s="68"/>
      <c r="P170" s="191">
        <f>O170*H170</f>
        <v>0</v>
      </c>
      <c r="Q170" s="191">
        <v>0</v>
      </c>
      <c r="R170" s="191">
        <f>Q170*H170</f>
        <v>0</v>
      </c>
      <c r="S170" s="191">
        <v>0</v>
      </c>
      <c r="T170" s="192">
        <f>S170*H170</f>
        <v>0</v>
      </c>
      <c r="U170" s="31"/>
      <c r="V170" s="31"/>
      <c r="W170" s="31"/>
      <c r="X170" s="31"/>
      <c r="Y170" s="31"/>
      <c r="Z170" s="31"/>
      <c r="AA170" s="31"/>
      <c r="AB170" s="31"/>
      <c r="AC170" s="31"/>
      <c r="AD170" s="31"/>
      <c r="AE170" s="31"/>
      <c r="AR170" s="193" t="s">
        <v>164</v>
      </c>
      <c r="AT170" s="193" t="s">
        <v>185</v>
      </c>
      <c r="AU170" s="193" t="s">
        <v>82</v>
      </c>
      <c r="AY170" s="14" t="s">
        <v>149</v>
      </c>
      <c r="BE170" s="194">
        <f>IF(N170="základní",J170,0)</f>
        <v>0</v>
      </c>
      <c r="BF170" s="194">
        <f>IF(N170="snížená",J170,0)</f>
        <v>0</v>
      </c>
      <c r="BG170" s="194">
        <f>IF(N170="zákl. přenesená",J170,0)</f>
        <v>0</v>
      </c>
      <c r="BH170" s="194">
        <f>IF(N170="sníž. přenesená",J170,0)</f>
        <v>0</v>
      </c>
      <c r="BI170" s="194">
        <f>IF(N170="nulová",J170,0)</f>
        <v>0</v>
      </c>
      <c r="BJ170" s="14" t="s">
        <v>80</v>
      </c>
      <c r="BK170" s="194">
        <f>ROUND(I170*H170,2)</f>
        <v>0</v>
      </c>
      <c r="BL170" s="14" t="s">
        <v>164</v>
      </c>
      <c r="BM170" s="193" t="s">
        <v>413</v>
      </c>
    </row>
    <row r="171" spans="1:65" s="2" customFormat="1" ht="11.25">
      <c r="A171" s="31"/>
      <c r="B171" s="32"/>
      <c r="C171" s="33"/>
      <c r="D171" s="195" t="s">
        <v>157</v>
      </c>
      <c r="E171" s="33"/>
      <c r="F171" s="196" t="s">
        <v>412</v>
      </c>
      <c r="G171" s="33"/>
      <c r="H171" s="33"/>
      <c r="I171" s="197"/>
      <c r="J171" s="33"/>
      <c r="K171" s="33"/>
      <c r="L171" s="36"/>
      <c r="M171" s="198"/>
      <c r="N171" s="199"/>
      <c r="O171" s="68"/>
      <c r="P171" s="68"/>
      <c r="Q171" s="68"/>
      <c r="R171" s="68"/>
      <c r="S171" s="68"/>
      <c r="T171" s="69"/>
      <c r="U171" s="31"/>
      <c r="V171" s="31"/>
      <c r="W171" s="31"/>
      <c r="X171" s="31"/>
      <c r="Y171" s="31"/>
      <c r="Z171" s="31"/>
      <c r="AA171" s="31"/>
      <c r="AB171" s="31"/>
      <c r="AC171" s="31"/>
      <c r="AD171" s="31"/>
      <c r="AE171" s="31"/>
      <c r="AT171" s="14" t="s">
        <v>157</v>
      </c>
      <c r="AU171" s="14" t="s">
        <v>82</v>
      </c>
    </row>
    <row r="172" spans="1:65" s="2" customFormat="1" ht="24.2" customHeight="1">
      <c r="A172" s="31"/>
      <c r="B172" s="32"/>
      <c r="C172" s="200" t="s">
        <v>244</v>
      </c>
      <c r="D172" s="200" t="s">
        <v>185</v>
      </c>
      <c r="E172" s="201" t="s">
        <v>414</v>
      </c>
      <c r="F172" s="202" t="s">
        <v>415</v>
      </c>
      <c r="G172" s="203" t="s">
        <v>197</v>
      </c>
      <c r="H172" s="204">
        <v>16</v>
      </c>
      <c r="I172" s="205"/>
      <c r="J172" s="206">
        <f>ROUND(I172*H172,2)</f>
        <v>0</v>
      </c>
      <c r="K172" s="202" t="s">
        <v>154</v>
      </c>
      <c r="L172" s="36"/>
      <c r="M172" s="207" t="s">
        <v>1</v>
      </c>
      <c r="N172" s="208" t="s">
        <v>38</v>
      </c>
      <c r="O172" s="68"/>
      <c r="P172" s="191">
        <f>O172*H172</f>
        <v>0</v>
      </c>
      <c r="Q172" s="191">
        <v>0</v>
      </c>
      <c r="R172" s="191">
        <f>Q172*H172</f>
        <v>0</v>
      </c>
      <c r="S172" s="191">
        <v>0</v>
      </c>
      <c r="T172" s="192">
        <f>S172*H172</f>
        <v>0</v>
      </c>
      <c r="U172" s="31"/>
      <c r="V172" s="31"/>
      <c r="W172" s="31"/>
      <c r="X172" s="31"/>
      <c r="Y172" s="31"/>
      <c r="Z172" s="31"/>
      <c r="AA172" s="31"/>
      <c r="AB172" s="31"/>
      <c r="AC172" s="31"/>
      <c r="AD172" s="31"/>
      <c r="AE172" s="31"/>
      <c r="AR172" s="193" t="s">
        <v>164</v>
      </c>
      <c r="AT172" s="193" t="s">
        <v>185</v>
      </c>
      <c r="AU172" s="193" t="s">
        <v>82</v>
      </c>
      <c r="AY172" s="14" t="s">
        <v>149</v>
      </c>
      <c r="BE172" s="194">
        <f>IF(N172="základní",J172,0)</f>
        <v>0</v>
      </c>
      <c r="BF172" s="194">
        <f>IF(N172="snížená",J172,0)</f>
        <v>0</v>
      </c>
      <c r="BG172" s="194">
        <f>IF(N172="zákl. přenesená",J172,0)</f>
        <v>0</v>
      </c>
      <c r="BH172" s="194">
        <f>IF(N172="sníž. přenesená",J172,0)</f>
        <v>0</v>
      </c>
      <c r="BI172" s="194">
        <f>IF(N172="nulová",J172,0)</f>
        <v>0</v>
      </c>
      <c r="BJ172" s="14" t="s">
        <v>80</v>
      </c>
      <c r="BK172" s="194">
        <f>ROUND(I172*H172,2)</f>
        <v>0</v>
      </c>
      <c r="BL172" s="14" t="s">
        <v>164</v>
      </c>
      <c r="BM172" s="193" t="s">
        <v>416</v>
      </c>
    </row>
    <row r="173" spans="1:65" s="2" customFormat="1" ht="19.5">
      <c r="A173" s="31"/>
      <c r="B173" s="32"/>
      <c r="C173" s="33"/>
      <c r="D173" s="195" t="s">
        <v>157</v>
      </c>
      <c r="E173" s="33"/>
      <c r="F173" s="196" t="s">
        <v>415</v>
      </c>
      <c r="G173" s="33"/>
      <c r="H173" s="33"/>
      <c r="I173" s="197"/>
      <c r="J173" s="33"/>
      <c r="K173" s="33"/>
      <c r="L173" s="36"/>
      <c r="M173" s="198"/>
      <c r="N173" s="199"/>
      <c r="O173" s="68"/>
      <c r="P173" s="68"/>
      <c r="Q173" s="68"/>
      <c r="R173" s="68"/>
      <c r="S173" s="68"/>
      <c r="T173" s="69"/>
      <c r="U173" s="31"/>
      <c r="V173" s="31"/>
      <c r="W173" s="31"/>
      <c r="X173" s="31"/>
      <c r="Y173" s="31"/>
      <c r="Z173" s="31"/>
      <c r="AA173" s="31"/>
      <c r="AB173" s="31"/>
      <c r="AC173" s="31"/>
      <c r="AD173" s="31"/>
      <c r="AE173" s="31"/>
      <c r="AT173" s="14" t="s">
        <v>157</v>
      </c>
      <c r="AU173" s="14" t="s">
        <v>82</v>
      </c>
    </row>
    <row r="174" spans="1:65" s="2" customFormat="1" ht="24.2" customHeight="1">
      <c r="A174" s="31"/>
      <c r="B174" s="32"/>
      <c r="C174" s="200" t="s">
        <v>248</v>
      </c>
      <c r="D174" s="200" t="s">
        <v>185</v>
      </c>
      <c r="E174" s="201" t="s">
        <v>417</v>
      </c>
      <c r="F174" s="202" t="s">
        <v>418</v>
      </c>
      <c r="G174" s="203" t="s">
        <v>197</v>
      </c>
      <c r="H174" s="204">
        <v>10</v>
      </c>
      <c r="I174" s="205"/>
      <c r="J174" s="206">
        <f>ROUND(I174*H174,2)</f>
        <v>0</v>
      </c>
      <c r="K174" s="202" t="s">
        <v>154</v>
      </c>
      <c r="L174" s="36"/>
      <c r="M174" s="207" t="s">
        <v>1</v>
      </c>
      <c r="N174" s="208" t="s">
        <v>38</v>
      </c>
      <c r="O174" s="68"/>
      <c r="P174" s="191">
        <f>O174*H174</f>
        <v>0</v>
      </c>
      <c r="Q174" s="191">
        <v>0</v>
      </c>
      <c r="R174" s="191">
        <f>Q174*H174</f>
        <v>0</v>
      </c>
      <c r="S174" s="191">
        <v>0</v>
      </c>
      <c r="T174" s="192">
        <f>S174*H174</f>
        <v>0</v>
      </c>
      <c r="U174" s="31"/>
      <c r="V174" s="31"/>
      <c r="W174" s="31"/>
      <c r="X174" s="31"/>
      <c r="Y174" s="31"/>
      <c r="Z174" s="31"/>
      <c r="AA174" s="31"/>
      <c r="AB174" s="31"/>
      <c r="AC174" s="31"/>
      <c r="AD174" s="31"/>
      <c r="AE174" s="31"/>
      <c r="AR174" s="193" t="s">
        <v>164</v>
      </c>
      <c r="AT174" s="193" t="s">
        <v>185</v>
      </c>
      <c r="AU174" s="193" t="s">
        <v>82</v>
      </c>
      <c r="AY174" s="14" t="s">
        <v>149</v>
      </c>
      <c r="BE174" s="194">
        <f>IF(N174="základní",J174,0)</f>
        <v>0</v>
      </c>
      <c r="BF174" s="194">
        <f>IF(N174="snížená",J174,0)</f>
        <v>0</v>
      </c>
      <c r="BG174" s="194">
        <f>IF(N174="zákl. přenesená",J174,0)</f>
        <v>0</v>
      </c>
      <c r="BH174" s="194">
        <f>IF(N174="sníž. přenesená",J174,0)</f>
        <v>0</v>
      </c>
      <c r="BI174" s="194">
        <f>IF(N174="nulová",J174,0)</f>
        <v>0</v>
      </c>
      <c r="BJ174" s="14" t="s">
        <v>80</v>
      </c>
      <c r="BK174" s="194">
        <f>ROUND(I174*H174,2)</f>
        <v>0</v>
      </c>
      <c r="BL174" s="14" t="s">
        <v>164</v>
      </c>
      <c r="BM174" s="193" t="s">
        <v>419</v>
      </c>
    </row>
    <row r="175" spans="1:65" s="2" customFormat="1" ht="11.25">
      <c r="A175" s="31"/>
      <c r="B175" s="32"/>
      <c r="C175" s="33"/>
      <c r="D175" s="195" t="s">
        <v>157</v>
      </c>
      <c r="E175" s="33"/>
      <c r="F175" s="196" t="s">
        <v>418</v>
      </c>
      <c r="G175" s="33"/>
      <c r="H175" s="33"/>
      <c r="I175" s="197"/>
      <c r="J175" s="33"/>
      <c r="K175" s="33"/>
      <c r="L175" s="36"/>
      <c r="M175" s="198"/>
      <c r="N175" s="199"/>
      <c r="O175" s="68"/>
      <c r="P175" s="68"/>
      <c r="Q175" s="68"/>
      <c r="R175" s="68"/>
      <c r="S175" s="68"/>
      <c r="T175" s="69"/>
      <c r="U175" s="31"/>
      <c r="V175" s="31"/>
      <c r="W175" s="31"/>
      <c r="X175" s="31"/>
      <c r="Y175" s="31"/>
      <c r="Z175" s="31"/>
      <c r="AA175" s="31"/>
      <c r="AB175" s="31"/>
      <c r="AC175" s="31"/>
      <c r="AD175" s="31"/>
      <c r="AE175" s="31"/>
      <c r="AT175" s="14" t="s">
        <v>157</v>
      </c>
      <c r="AU175" s="14" t="s">
        <v>82</v>
      </c>
    </row>
    <row r="176" spans="1:65" s="2" customFormat="1" ht="24.2" customHeight="1">
      <c r="A176" s="31"/>
      <c r="B176" s="32"/>
      <c r="C176" s="200" t="s">
        <v>252</v>
      </c>
      <c r="D176" s="200" t="s">
        <v>185</v>
      </c>
      <c r="E176" s="201" t="s">
        <v>420</v>
      </c>
      <c r="F176" s="202" t="s">
        <v>421</v>
      </c>
      <c r="G176" s="203" t="s">
        <v>197</v>
      </c>
      <c r="H176" s="204">
        <v>16</v>
      </c>
      <c r="I176" s="205"/>
      <c r="J176" s="206">
        <f>ROUND(I176*H176,2)</f>
        <v>0</v>
      </c>
      <c r="K176" s="202" t="s">
        <v>154</v>
      </c>
      <c r="L176" s="36"/>
      <c r="M176" s="207" t="s">
        <v>1</v>
      </c>
      <c r="N176" s="208" t="s">
        <v>38</v>
      </c>
      <c r="O176" s="68"/>
      <c r="P176" s="191">
        <f>O176*H176</f>
        <v>0</v>
      </c>
      <c r="Q176" s="191">
        <v>0</v>
      </c>
      <c r="R176" s="191">
        <f>Q176*H176</f>
        <v>0</v>
      </c>
      <c r="S176" s="191">
        <v>0</v>
      </c>
      <c r="T176" s="192">
        <f>S176*H176</f>
        <v>0</v>
      </c>
      <c r="U176" s="31"/>
      <c r="V176" s="31"/>
      <c r="W176" s="31"/>
      <c r="X176" s="31"/>
      <c r="Y176" s="31"/>
      <c r="Z176" s="31"/>
      <c r="AA176" s="31"/>
      <c r="AB176" s="31"/>
      <c r="AC176" s="31"/>
      <c r="AD176" s="31"/>
      <c r="AE176" s="31"/>
      <c r="AR176" s="193" t="s">
        <v>164</v>
      </c>
      <c r="AT176" s="193" t="s">
        <v>185</v>
      </c>
      <c r="AU176" s="193" t="s">
        <v>82</v>
      </c>
      <c r="AY176" s="14" t="s">
        <v>149</v>
      </c>
      <c r="BE176" s="194">
        <f>IF(N176="základní",J176,0)</f>
        <v>0</v>
      </c>
      <c r="BF176" s="194">
        <f>IF(N176="snížená",J176,0)</f>
        <v>0</v>
      </c>
      <c r="BG176" s="194">
        <f>IF(N176="zákl. přenesená",J176,0)</f>
        <v>0</v>
      </c>
      <c r="BH176" s="194">
        <f>IF(N176="sníž. přenesená",J176,0)</f>
        <v>0</v>
      </c>
      <c r="BI176" s="194">
        <f>IF(N176="nulová",J176,0)</f>
        <v>0</v>
      </c>
      <c r="BJ176" s="14" t="s">
        <v>80</v>
      </c>
      <c r="BK176" s="194">
        <f>ROUND(I176*H176,2)</f>
        <v>0</v>
      </c>
      <c r="BL176" s="14" t="s">
        <v>164</v>
      </c>
      <c r="BM176" s="193" t="s">
        <v>422</v>
      </c>
    </row>
    <row r="177" spans="1:65" s="2" customFormat="1" ht="11.25">
      <c r="A177" s="31"/>
      <c r="B177" s="32"/>
      <c r="C177" s="33"/>
      <c r="D177" s="195" t="s">
        <v>157</v>
      </c>
      <c r="E177" s="33"/>
      <c r="F177" s="196" t="s">
        <v>421</v>
      </c>
      <c r="G177" s="33"/>
      <c r="H177" s="33"/>
      <c r="I177" s="197"/>
      <c r="J177" s="33"/>
      <c r="K177" s="33"/>
      <c r="L177" s="36"/>
      <c r="M177" s="198"/>
      <c r="N177" s="199"/>
      <c r="O177" s="68"/>
      <c r="P177" s="68"/>
      <c r="Q177" s="68"/>
      <c r="R177" s="68"/>
      <c r="S177" s="68"/>
      <c r="T177" s="69"/>
      <c r="U177" s="31"/>
      <c r="V177" s="31"/>
      <c r="W177" s="31"/>
      <c r="X177" s="31"/>
      <c r="Y177" s="31"/>
      <c r="Z177" s="31"/>
      <c r="AA177" s="31"/>
      <c r="AB177" s="31"/>
      <c r="AC177" s="31"/>
      <c r="AD177" s="31"/>
      <c r="AE177" s="31"/>
      <c r="AT177" s="14" t="s">
        <v>157</v>
      </c>
      <c r="AU177" s="14" t="s">
        <v>82</v>
      </c>
    </row>
    <row r="178" spans="1:65" s="2" customFormat="1" ht="24.2" customHeight="1">
      <c r="A178" s="31"/>
      <c r="B178" s="32"/>
      <c r="C178" s="200" t="s">
        <v>256</v>
      </c>
      <c r="D178" s="200" t="s">
        <v>185</v>
      </c>
      <c r="E178" s="201" t="s">
        <v>423</v>
      </c>
      <c r="F178" s="202" t="s">
        <v>424</v>
      </c>
      <c r="G178" s="203" t="s">
        <v>197</v>
      </c>
      <c r="H178" s="204">
        <v>2</v>
      </c>
      <c r="I178" s="205"/>
      <c r="J178" s="206">
        <f>ROUND(I178*H178,2)</f>
        <v>0</v>
      </c>
      <c r="K178" s="202" t="s">
        <v>154</v>
      </c>
      <c r="L178" s="36"/>
      <c r="M178" s="207" t="s">
        <v>1</v>
      </c>
      <c r="N178" s="208" t="s">
        <v>38</v>
      </c>
      <c r="O178" s="68"/>
      <c r="P178" s="191">
        <f>O178*H178</f>
        <v>0</v>
      </c>
      <c r="Q178" s="191">
        <v>0</v>
      </c>
      <c r="R178" s="191">
        <f>Q178*H178</f>
        <v>0</v>
      </c>
      <c r="S178" s="191">
        <v>0</v>
      </c>
      <c r="T178" s="192">
        <f>S178*H178</f>
        <v>0</v>
      </c>
      <c r="U178" s="31"/>
      <c r="V178" s="31"/>
      <c r="W178" s="31"/>
      <c r="X178" s="31"/>
      <c r="Y178" s="31"/>
      <c r="Z178" s="31"/>
      <c r="AA178" s="31"/>
      <c r="AB178" s="31"/>
      <c r="AC178" s="31"/>
      <c r="AD178" s="31"/>
      <c r="AE178" s="31"/>
      <c r="AR178" s="193" t="s">
        <v>164</v>
      </c>
      <c r="AT178" s="193" t="s">
        <v>185</v>
      </c>
      <c r="AU178" s="193" t="s">
        <v>82</v>
      </c>
      <c r="AY178" s="14" t="s">
        <v>149</v>
      </c>
      <c r="BE178" s="194">
        <f>IF(N178="základní",J178,0)</f>
        <v>0</v>
      </c>
      <c r="BF178" s="194">
        <f>IF(N178="snížená",J178,0)</f>
        <v>0</v>
      </c>
      <c r="BG178" s="194">
        <f>IF(N178="zákl. přenesená",J178,0)</f>
        <v>0</v>
      </c>
      <c r="BH178" s="194">
        <f>IF(N178="sníž. přenesená",J178,0)</f>
        <v>0</v>
      </c>
      <c r="BI178" s="194">
        <f>IF(N178="nulová",J178,0)</f>
        <v>0</v>
      </c>
      <c r="BJ178" s="14" t="s">
        <v>80</v>
      </c>
      <c r="BK178" s="194">
        <f>ROUND(I178*H178,2)</f>
        <v>0</v>
      </c>
      <c r="BL178" s="14" t="s">
        <v>164</v>
      </c>
      <c r="BM178" s="193" t="s">
        <v>425</v>
      </c>
    </row>
    <row r="179" spans="1:65" s="2" customFormat="1" ht="19.5">
      <c r="A179" s="31"/>
      <c r="B179" s="32"/>
      <c r="C179" s="33"/>
      <c r="D179" s="195" t="s">
        <v>157</v>
      </c>
      <c r="E179" s="33"/>
      <c r="F179" s="196" t="s">
        <v>424</v>
      </c>
      <c r="G179" s="33"/>
      <c r="H179" s="33"/>
      <c r="I179" s="197"/>
      <c r="J179" s="33"/>
      <c r="K179" s="33"/>
      <c r="L179" s="36"/>
      <c r="M179" s="198"/>
      <c r="N179" s="199"/>
      <c r="O179" s="68"/>
      <c r="P179" s="68"/>
      <c r="Q179" s="68"/>
      <c r="R179" s="68"/>
      <c r="S179" s="68"/>
      <c r="T179" s="69"/>
      <c r="U179" s="31"/>
      <c r="V179" s="31"/>
      <c r="W179" s="31"/>
      <c r="X179" s="31"/>
      <c r="Y179" s="31"/>
      <c r="Z179" s="31"/>
      <c r="AA179" s="31"/>
      <c r="AB179" s="31"/>
      <c r="AC179" s="31"/>
      <c r="AD179" s="31"/>
      <c r="AE179" s="31"/>
      <c r="AT179" s="14" t="s">
        <v>157</v>
      </c>
      <c r="AU179" s="14" t="s">
        <v>82</v>
      </c>
    </row>
    <row r="180" spans="1:65" s="2" customFormat="1" ht="24.2" customHeight="1">
      <c r="A180" s="31"/>
      <c r="B180" s="32"/>
      <c r="C180" s="200" t="s">
        <v>260</v>
      </c>
      <c r="D180" s="200" t="s">
        <v>185</v>
      </c>
      <c r="E180" s="201" t="s">
        <v>426</v>
      </c>
      <c r="F180" s="202" t="s">
        <v>427</v>
      </c>
      <c r="G180" s="203" t="s">
        <v>197</v>
      </c>
      <c r="H180" s="204">
        <v>2</v>
      </c>
      <c r="I180" s="205"/>
      <c r="J180" s="206">
        <f>ROUND(I180*H180,2)</f>
        <v>0</v>
      </c>
      <c r="K180" s="202" t="s">
        <v>154</v>
      </c>
      <c r="L180" s="36"/>
      <c r="M180" s="207" t="s">
        <v>1</v>
      </c>
      <c r="N180" s="208" t="s">
        <v>38</v>
      </c>
      <c r="O180" s="68"/>
      <c r="P180" s="191">
        <f>O180*H180</f>
        <v>0</v>
      </c>
      <c r="Q180" s="191">
        <v>0</v>
      </c>
      <c r="R180" s="191">
        <f>Q180*H180</f>
        <v>0</v>
      </c>
      <c r="S180" s="191">
        <v>0</v>
      </c>
      <c r="T180" s="192">
        <f>S180*H180</f>
        <v>0</v>
      </c>
      <c r="U180" s="31"/>
      <c r="V180" s="31"/>
      <c r="W180" s="31"/>
      <c r="X180" s="31"/>
      <c r="Y180" s="31"/>
      <c r="Z180" s="31"/>
      <c r="AA180" s="31"/>
      <c r="AB180" s="31"/>
      <c r="AC180" s="31"/>
      <c r="AD180" s="31"/>
      <c r="AE180" s="31"/>
      <c r="AR180" s="193" t="s">
        <v>164</v>
      </c>
      <c r="AT180" s="193" t="s">
        <v>185</v>
      </c>
      <c r="AU180" s="193" t="s">
        <v>82</v>
      </c>
      <c r="AY180" s="14" t="s">
        <v>149</v>
      </c>
      <c r="BE180" s="194">
        <f>IF(N180="základní",J180,0)</f>
        <v>0</v>
      </c>
      <c r="BF180" s="194">
        <f>IF(N180="snížená",J180,0)</f>
        <v>0</v>
      </c>
      <c r="BG180" s="194">
        <f>IF(N180="zákl. přenesená",J180,0)</f>
        <v>0</v>
      </c>
      <c r="BH180" s="194">
        <f>IF(N180="sníž. přenesená",J180,0)</f>
        <v>0</v>
      </c>
      <c r="BI180" s="194">
        <f>IF(N180="nulová",J180,0)</f>
        <v>0</v>
      </c>
      <c r="BJ180" s="14" t="s">
        <v>80</v>
      </c>
      <c r="BK180" s="194">
        <f>ROUND(I180*H180,2)</f>
        <v>0</v>
      </c>
      <c r="BL180" s="14" t="s">
        <v>164</v>
      </c>
      <c r="BM180" s="193" t="s">
        <v>428</v>
      </c>
    </row>
    <row r="181" spans="1:65" s="2" customFormat="1" ht="19.5">
      <c r="A181" s="31"/>
      <c r="B181" s="32"/>
      <c r="C181" s="33"/>
      <c r="D181" s="195" t="s">
        <v>157</v>
      </c>
      <c r="E181" s="33"/>
      <c r="F181" s="196" t="s">
        <v>427</v>
      </c>
      <c r="G181" s="33"/>
      <c r="H181" s="33"/>
      <c r="I181" s="197"/>
      <c r="J181" s="33"/>
      <c r="K181" s="33"/>
      <c r="L181" s="36"/>
      <c r="M181" s="198"/>
      <c r="N181" s="199"/>
      <c r="O181" s="68"/>
      <c r="P181" s="68"/>
      <c r="Q181" s="68"/>
      <c r="R181" s="68"/>
      <c r="S181" s="68"/>
      <c r="T181" s="69"/>
      <c r="U181" s="31"/>
      <c r="V181" s="31"/>
      <c r="W181" s="31"/>
      <c r="X181" s="31"/>
      <c r="Y181" s="31"/>
      <c r="Z181" s="31"/>
      <c r="AA181" s="31"/>
      <c r="AB181" s="31"/>
      <c r="AC181" s="31"/>
      <c r="AD181" s="31"/>
      <c r="AE181" s="31"/>
      <c r="AT181" s="14" t="s">
        <v>157</v>
      </c>
      <c r="AU181" s="14" t="s">
        <v>82</v>
      </c>
    </row>
    <row r="182" spans="1:65" s="2" customFormat="1" ht="24.2" customHeight="1">
      <c r="A182" s="31"/>
      <c r="B182" s="32"/>
      <c r="C182" s="200" t="s">
        <v>264</v>
      </c>
      <c r="D182" s="200" t="s">
        <v>185</v>
      </c>
      <c r="E182" s="201" t="s">
        <v>429</v>
      </c>
      <c r="F182" s="202" t="s">
        <v>430</v>
      </c>
      <c r="G182" s="203" t="s">
        <v>197</v>
      </c>
      <c r="H182" s="204">
        <v>16</v>
      </c>
      <c r="I182" s="205"/>
      <c r="J182" s="206">
        <f>ROUND(I182*H182,2)</f>
        <v>0</v>
      </c>
      <c r="K182" s="202" t="s">
        <v>154</v>
      </c>
      <c r="L182" s="36"/>
      <c r="M182" s="207" t="s">
        <v>1</v>
      </c>
      <c r="N182" s="208" t="s">
        <v>38</v>
      </c>
      <c r="O182" s="68"/>
      <c r="P182" s="191">
        <f>O182*H182</f>
        <v>0</v>
      </c>
      <c r="Q182" s="191">
        <v>0</v>
      </c>
      <c r="R182" s="191">
        <f>Q182*H182</f>
        <v>0</v>
      </c>
      <c r="S182" s="191">
        <v>0</v>
      </c>
      <c r="T182" s="192">
        <f>S182*H182</f>
        <v>0</v>
      </c>
      <c r="U182" s="31"/>
      <c r="V182" s="31"/>
      <c r="W182" s="31"/>
      <c r="X182" s="31"/>
      <c r="Y182" s="31"/>
      <c r="Z182" s="31"/>
      <c r="AA182" s="31"/>
      <c r="AB182" s="31"/>
      <c r="AC182" s="31"/>
      <c r="AD182" s="31"/>
      <c r="AE182" s="31"/>
      <c r="AR182" s="193" t="s">
        <v>164</v>
      </c>
      <c r="AT182" s="193" t="s">
        <v>185</v>
      </c>
      <c r="AU182" s="193" t="s">
        <v>82</v>
      </c>
      <c r="AY182" s="14" t="s">
        <v>149</v>
      </c>
      <c r="BE182" s="194">
        <f>IF(N182="základní",J182,0)</f>
        <v>0</v>
      </c>
      <c r="BF182" s="194">
        <f>IF(N182="snížená",J182,0)</f>
        <v>0</v>
      </c>
      <c r="BG182" s="194">
        <f>IF(N182="zákl. přenesená",J182,0)</f>
        <v>0</v>
      </c>
      <c r="BH182" s="194">
        <f>IF(N182="sníž. přenesená",J182,0)</f>
        <v>0</v>
      </c>
      <c r="BI182" s="194">
        <f>IF(N182="nulová",J182,0)</f>
        <v>0</v>
      </c>
      <c r="BJ182" s="14" t="s">
        <v>80</v>
      </c>
      <c r="BK182" s="194">
        <f>ROUND(I182*H182,2)</f>
        <v>0</v>
      </c>
      <c r="BL182" s="14" t="s">
        <v>164</v>
      </c>
      <c r="BM182" s="193" t="s">
        <v>431</v>
      </c>
    </row>
    <row r="183" spans="1:65" s="2" customFormat="1" ht="29.25">
      <c r="A183" s="31"/>
      <c r="B183" s="32"/>
      <c r="C183" s="33"/>
      <c r="D183" s="195" t="s">
        <v>157</v>
      </c>
      <c r="E183" s="33"/>
      <c r="F183" s="196" t="s">
        <v>432</v>
      </c>
      <c r="G183" s="33"/>
      <c r="H183" s="33"/>
      <c r="I183" s="197"/>
      <c r="J183" s="33"/>
      <c r="K183" s="33"/>
      <c r="L183" s="36"/>
      <c r="M183" s="198"/>
      <c r="N183" s="199"/>
      <c r="O183" s="68"/>
      <c r="P183" s="68"/>
      <c r="Q183" s="68"/>
      <c r="R183" s="68"/>
      <c r="S183" s="68"/>
      <c r="T183" s="69"/>
      <c r="U183" s="31"/>
      <c r="V183" s="31"/>
      <c r="W183" s="31"/>
      <c r="X183" s="31"/>
      <c r="Y183" s="31"/>
      <c r="Z183" s="31"/>
      <c r="AA183" s="31"/>
      <c r="AB183" s="31"/>
      <c r="AC183" s="31"/>
      <c r="AD183" s="31"/>
      <c r="AE183" s="31"/>
      <c r="AT183" s="14" t="s">
        <v>157</v>
      </c>
      <c r="AU183" s="14" t="s">
        <v>82</v>
      </c>
    </row>
    <row r="184" spans="1:65" s="2" customFormat="1" ht="24.2" customHeight="1">
      <c r="A184" s="31"/>
      <c r="B184" s="32"/>
      <c r="C184" s="200" t="s">
        <v>268</v>
      </c>
      <c r="D184" s="200" t="s">
        <v>185</v>
      </c>
      <c r="E184" s="201" t="s">
        <v>433</v>
      </c>
      <c r="F184" s="202" t="s">
        <v>434</v>
      </c>
      <c r="G184" s="203" t="s">
        <v>197</v>
      </c>
      <c r="H184" s="204">
        <v>15</v>
      </c>
      <c r="I184" s="205"/>
      <c r="J184" s="206">
        <f>ROUND(I184*H184,2)</f>
        <v>0</v>
      </c>
      <c r="K184" s="202" t="s">
        <v>154</v>
      </c>
      <c r="L184" s="36"/>
      <c r="M184" s="207" t="s">
        <v>1</v>
      </c>
      <c r="N184" s="208" t="s">
        <v>38</v>
      </c>
      <c r="O184" s="68"/>
      <c r="P184" s="191">
        <f>O184*H184</f>
        <v>0</v>
      </c>
      <c r="Q184" s="191">
        <v>0</v>
      </c>
      <c r="R184" s="191">
        <f>Q184*H184</f>
        <v>0</v>
      </c>
      <c r="S184" s="191">
        <v>0</v>
      </c>
      <c r="T184" s="192">
        <f>S184*H184</f>
        <v>0</v>
      </c>
      <c r="U184" s="31"/>
      <c r="V184" s="31"/>
      <c r="W184" s="31"/>
      <c r="X184" s="31"/>
      <c r="Y184" s="31"/>
      <c r="Z184" s="31"/>
      <c r="AA184" s="31"/>
      <c r="AB184" s="31"/>
      <c r="AC184" s="31"/>
      <c r="AD184" s="31"/>
      <c r="AE184" s="31"/>
      <c r="AR184" s="193" t="s">
        <v>164</v>
      </c>
      <c r="AT184" s="193" t="s">
        <v>185</v>
      </c>
      <c r="AU184" s="193" t="s">
        <v>82</v>
      </c>
      <c r="AY184" s="14" t="s">
        <v>149</v>
      </c>
      <c r="BE184" s="194">
        <f>IF(N184="základní",J184,0)</f>
        <v>0</v>
      </c>
      <c r="BF184" s="194">
        <f>IF(N184="snížená",J184,0)</f>
        <v>0</v>
      </c>
      <c r="BG184" s="194">
        <f>IF(N184="zákl. přenesená",J184,0)</f>
        <v>0</v>
      </c>
      <c r="BH184" s="194">
        <f>IF(N184="sníž. přenesená",J184,0)</f>
        <v>0</v>
      </c>
      <c r="BI184" s="194">
        <f>IF(N184="nulová",J184,0)</f>
        <v>0</v>
      </c>
      <c r="BJ184" s="14" t="s">
        <v>80</v>
      </c>
      <c r="BK184" s="194">
        <f>ROUND(I184*H184,2)</f>
        <v>0</v>
      </c>
      <c r="BL184" s="14" t="s">
        <v>164</v>
      </c>
      <c r="BM184" s="193" t="s">
        <v>435</v>
      </c>
    </row>
    <row r="185" spans="1:65" s="2" customFormat="1" ht="19.5">
      <c r="A185" s="31"/>
      <c r="B185" s="32"/>
      <c r="C185" s="33"/>
      <c r="D185" s="195" t="s">
        <v>157</v>
      </c>
      <c r="E185" s="33"/>
      <c r="F185" s="196" t="s">
        <v>436</v>
      </c>
      <c r="G185" s="33"/>
      <c r="H185" s="33"/>
      <c r="I185" s="197"/>
      <c r="J185" s="33"/>
      <c r="K185" s="33"/>
      <c r="L185" s="36"/>
      <c r="M185" s="198"/>
      <c r="N185" s="199"/>
      <c r="O185" s="68"/>
      <c r="P185" s="68"/>
      <c r="Q185" s="68"/>
      <c r="R185" s="68"/>
      <c r="S185" s="68"/>
      <c r="T185" s="69"/>
      <c r="U185" s="31"/>
      <c r="V185" s="31"/>
      <c r="W185" s="31"/>
      <c r="X185" s="31"/>
      <c r="Y185" s="31"/>
      <c r="Z185" s="31"/>
      <c r="AA185" s="31"/>
      <c r="AB185" s="31"/>
      <c r="AC185" s="31"/>
      <c r="AD185" s="31"/>
      <c r="AE185" s="31"/>
      <c r="AT185" s="14" t="s">
        <v>157</v>
      </c>
      <c r="AU185" s="14" t="s">
        <v>82</v>
      </c>
    </row>
    <row r="186" spans="1:65" s="2" customFormat="1" ht="24.2" customHeight="1">
      <c r="A186" s="31"/>
      <c r="B186" s="32"/>
      <c r="C186" s="200" t="s">
        <v>272</v>
      </c>
      <c r="D186" s="200" t="s">
        <v>185</v>
      </c>
      <c r="E186" s="201" t="s">
        <v>437</v>
      </c>
      <c r="F186" s="202" t="s">
        <v>438</v>
      </c>
      <c r="G186" s="203" t="s">
        <v>197</v>
      </c>
      <c r="H186" s="204">
        <v>10</v>
      </c>
      <c r="I186" s="205"/>
      <c r="J186" s="206">
        <f>ROUND(I186*H186,2)</f>
        <v>0</v>
      </c>
      <c r="K186" s="202" t="s">
        <v>154</v>
      </c>
      <c r="L186" s="36"/>
      <c r="M186" s="207" t="s">
        <v>1</v>
      </c>
      <c r="N186" s="208" t="s">
        <v>38</v>
      </c>
      <c r="O186" s="68"/>
      <c r="P186" s="191">
        <f>O186*H186</f>
        <v>0</v>
      </c>
      <c r="Q186" s="191">
        <v>0</v>
      </c>
      <c r="R186" s="191">
        <f>Q186*H186</f>
        <v>0</v>
      </c>
      <c r="S186" s="191">
        <v>0</v>
      </c>
      <c r="T186" s="192">
        <f>S186*H186</f>
        <v>0</v>
      </c>
      <c r="U186" s="31"/>
      <c r="V186" s="31"/>
      <c r="W186" s="31"/>
      <c r="X186" s="31"/>
      <c r="Y186" s="31"/>
      <c r="Z186" s="31"/>
      <c r="AA186" s="31"/>
      <c r="AB186" s="31"/>
      <c r="AC186" s="31"/>
      <c r="AD186" s="31"/>
      <c r="AE186" s="31"/>
      <c r="AR186" s="193" t="s">
        <v>164</v>
      </c>
      <c r="AT186" s="193" t="s">
        <v>185</v>
      </c>
      <c r="AU186" s="193" t="s">
        <v>82</v>
      </c>
      <c r="AY186" s="14" t="s">
        <v>149</v>
      </c>
      <c r="BE186" s="194">
        <f>IF(N186="základní",J186,0)</f>
        <v>0</v>
      </c>
      <c r="BF186" s="194">
        <f>IF(N186="snížená",J186,0)</f>
        <v>0</v>
      </c>
      <c r="BG186" s="194">
        <f>IF(N186="zákl. přenesená",J186,0)</f>
        <v>0</v>
      </c>
      <c r="BH186" s="194">
        <f>IF(N186="sníž. přenesená",J186,0)</f>
        <v>0</v>
      </c>
      <c r="BI186" s="194">
        <f>IF(N186="nulová",J186,0)</f>
        <v>0</v>
      </c>
      <c r="BJ186" s="14" t="s">
        <v>80</v>
      </c>
      <c r="BK186" s="194">
        <f>ROUND(I186*H186,2)</f>
        <v>0</v>
      </c>
      <c r="BL186" s="14" t="s">
        <v>164</v>
      </c>
      <c r="BM186" s="193" t="s">
        <v>439</v>
      </c>
    </row>
    <row r="187" spans="1:65" s="2" customFormat="1" ht="29.25">
      <c r="A187" s="31"/>
      <c r="B187" s="32"/>
      <c r="C187" s="33"/>
      <c r="D187" s="195" t="s">
        <v>157</v>
      </c>
      <c r="E187" s="33"/>
      <c r="F187" s="196" t="s">
        <v>440</v>
      </c>
      <c r="G187" s="33"/>
      <c r="H187" s="33"/>
      <c r="I187" s="197"/>
      <c r="J187" s="33"/>
      <c r="K187" s="33"/>
      <c r="L187" s="36"/>
      <c r="M187" s="198"/>
      <c r="N187" s="199"/>
      <c r="O187" s="68"/>
      <c r="P187" s="68"/>
      <c r="Q187" s="68"/>
      <c r="R187" s="68"/>
      <c r="S187" s="68"/>
      <c r="T187" s="69"/>
      <c r="U187" s="31"/>
      <c r="V187" s="31"/>
      <c r="W187" s="31"/>
      <c r="X187" s="31"/>
      <c r="Y187" s="31"/>
      <c r="Z187" s="31"/>
      <c r="AA187" s="31"/>
      <c r="AB187" s="31"/>
      <c r="AC187" s="31"/>
      <c r="AD187" s="31"/>
      <c r="AE187" s="31"/>
      <c r="AT187" s="14" t="s">
        <v>157</v>
      </c>
      <c r="AU187" s="14" t="s">
        <v>82</v>
      </c>
    </row>
    <row r="188" spans="1:65" s="2" customFormat="1" ht="24.2" customHeight="1">
      <c r="A188" s="31"/>
      <c r="B188" s="32"/>
      <c r="C188" s="181" t="s">
        <v>277</v>
      </c>
      <c r="D188" s="181" t="s">
        <v>150</v>
      </c>
      <c r="E188" s="182" t="s">
        <v>441</v>
      </c>
      <c r="F188" s="183" t="s">
        <v>442</v>
      </c>
      <c r="G188" s="184" t="s">
        <v>197</v>
      </c>
      <c r="H188" s="185">
        <v>15</v>
      </c>
      <c r="I188" s="186"/>
      <c r="J188" s="187">
        <f>ROUND(I188*H188,2)</f>
        <v>0</v>
      </c>
      <c r="K188" s="183" t="s">
        <v>154</v>
      </c>
      <c r="L188" s="188"/>
      <c r="M188" s="189" t="s">
        <v>1</v>
      </c>
      <c r="N188" s="190" t="s">
        <v>38</v>
      </c>
      <c r="O188" s="68"/>
      <c r="P188" s="191">
        <f>O188*H188</f>
        <v>0</v>
      </c>
      <c r="Q188" s="191">
        <v>0</v>
      </c>
      <c r="R188" s="191">
        <f>Q188*H188</f>
        <v>0</v>
      </c>
      <c r="S188" s="191">
        <v>0</v>
      </c>
      <c r="T188" s="192">
        <f>S188*H188</f>
        <v>0</v>
      </c>
      <c r="U188" s="31"/>
      <c r="V188" s="31"/>
      <c r="W188" s="31"/>
      <c r="X188" s="31"/>
      <c r="Y188" s="31"/>
      <c r="Z188" s="31"/>
      <c r="AA188" s="31"/>
      <c r="AB188" s="31"/>
      <c r="AC188" s="31"/>
      <c r="AD188" s="31"/>
      <c r="AE188" s="31"/>
      <c r="AR188" s="193" t="s">
        <v>180</v>
      </c>
      <c r="AT188" s="193" t="s">
        <v>150</v>
      </c>
      <c r="AU188" s="193" t="s">
        <v>82</v>
      </c>
      <c r="AY188" s="14" t="s">
        <v>149</v>
      </c>
      <c r="BE188" s="194">
        <f>IF(N188="základní",J188,0)</f>
        <v>0</v>
      </c>
      <c r="BF188" s="194">
        <f>IF(N188="snížená",J188,0)</f>
        <v>0</v>
      </c>
      <c r="BG188" s="194">
        <f>IF(N188="zákl. přenesená",J188,0)</f>
        <v>0</v>
      </c>
      <c r="BH188" s="194">
        <f>IF(N188="sníž. přenesená",J188,0)</f>
        <v>0</v>
      </c>
      <c r="BI188" s="194">
        <f>IF(N188="nulová",J188,0)</f>
        <v>0</v>
      </c>
      <c r="BJ188" s="14" t="s">
        <v>80</v>
      </c>
      <c r="BK188" s="194">
        <f>ROUND(I188*H188,2)</f>
        <v>0</v>
      </c>
      <c r="BL188" s="14" t="s">
        <v>164</v>
      </c>
      <c r="BM188" s="193" t="s">
        <v>443</v>
      </c>
    </row>
    <row r="189" spans="1:65" s="2" customFormat="1" ht="19.5">
      <c r="A189" s="31"/>
      <c r="B189" s="32"/>
      <c r="C189" s="33"/>
      <c r="D189" s="195" t="s">
        <v>157</v>
      </c>
      <c r="E189" s="33"/>
      <c r="F189" s="196" t="s">
        <v>442</v>
      </c>
      <c r="G189" s="33"/>
      <c r="H189" s="33"/>
      <c r="I189" s="197"/>
      <c r="J189" s="33"/>
      <c r="K189" s="33"/>
      <c r="L189" s="36"/>
      <c r="M189" s="198"/>
      <c r="N189" s="199"/>
      <c r="O189" s="68"/>
      <c r="P189" s="68"/>
      <c r="Q189" s="68"/>
      <c r="R189" s="68"/>
      <c r="S189" s="68"/>
      <c r="T189" s="69"/>
      <c r="U189" s="31"/>
      <c r="V189" s="31"/>
      <c r="W189" s="31"/>
      <c r="X189" s="31"/>
      <c r="Y189" s="31"/>
      <c r="Z189" s="31"/>
      <c r="AA189" s="31"/>
      <c r="AB189" s="31"/>
      <c r="AC189" s="31"/>
      <c r="AD189" s="31"/>
      <c r="AE189" s="31"/>
      <c r="AT189" s="14" t="s">
        <v>157</v>
      </c>
      <c r="AU189" s="14" t="s">
        <v>82</v>
      </c>
    </row>
    <row r="190" spans="1:65" s="2" customFormat="1" ht="24.2" customHeight="1">
      <c r="A190" s="31"/>
      <c r="B190" s="32"/>
      <c r="C190" s="200" t="s">
        <v>282</v>
      </c>
      <c r="D190" s="200" t="s">
        <v>185</v>
      </c>
      <c r="E190" s="201" t="s">
        <v>444</v>
      </c>
      <c r="F190" s="202" t="s">
        <v>445</v>
      </c>
      <c r="G190" s="203" t="s">
        <v>197</v>
      </c>
      <c r="H190" s="204">
        <v>15</v>
      </c>
      <c r="I190" s="205"/>
      <c r="J190" s="206">
        <f>ROUND(I190*H190,2)</f>
        <v>0</v>
      </c>
      <c r="K190" s="202" t="s">
        <v>154</v>
      </c>
      <c r="L190" s="36"/>
      <c r="M190" s="207" t="s">
        <v>1</v>
      </c>
      <c r="N190" s="208" t="s">
        <v>38</v>
      </c>
      <c r="O190" s="68"/>
      <c r="P190" s="191">
        <f>O190*H190</f>
        <v>0</v>
      </c>
      <c r="Q190" s="191">
        <v>0</v>
      </c>
      <c r="R190" s="191">
        <f>Q190*H190</f>
        <v>0</v>
      </c>
      <c r="S190" s="191">
        <v>0</v>
      </c>
      <c r="T190" s="192">
        <f>S190*H190</f>
        <v>0</v>
      </c>
      <c r="U190" s="31"/>
      <c r="V190" s="31"/>
      <c r="W190" s="31"/>
      <c r="X190" s="31"/>
      <c r="Y190" s="31"/>
      <c r="Z190" s="31"/>
      <c r="AA190" s="31"/>
      <c r="AB190" s="31"/>
      <c r="AC190" s="31"/>
      <c r="AD190" s="31"/>
      <c r="AE190" s="31"/>
      <c r="AR190" s="193" t="s">
        <v>164</v>
      </c>
      <c r="AT190" s="193" t="s">
        <v>185</v>
      </c>
      <c r="AU190" s="193" t="s">
        <v>82</v>
      </c>
      <c r="AY190" s="14" t="s">
        <v>149</v>
      </c>
      <c r="BE190" s="194">
        <f>IF(N190="základní",J190,0)</f>
        <v>0</v>
      </c>
      <c r="BF190" s="194">
        <f>IF(N190="snížená",J190,0)</f>
        <v>0</v>
      </c>
      <c r="BG190" s="194">
        <f>IF(N190="zákl. přenesená",J190,0)</f>
        <v>0</v>
      </c>
      <c r="BH190" s="194">
        <f>IF(N190="sníž. přenesená",J190,0)</f>
        <v>0</v>
      </c>
      <c r="BI190" s="194">
        <f>IF(N190="nulová",J190,0)</f>
        <v>0</v>
      </c>
      <c r="BJ190" s="14" t="s">
        <v>80</v>
      </c>
      <c r="BK190" s="194">
        <f>ROUND(I190*H190,2)</f>
        <v>0</v>
      </c>
      <c r="BL190" s="14" t="s">
        <v>164</v>
      </c>
      <c r="BM190" s="193" t="s">
        <v>446</v>
      </c>
    </row>
    <row r="191" spans="1:65" s="2" customFormat="1" ht="11.25">
      <c r="A191" s="31"/>
      <c r="B191" s="32"/>
      <c r="C191" s="33"/>
      <c r="D191" s="195" t="s">
        <v>157</v>
      </c>
      <c r="E191" s="33"/>
      <c r="F191" s="196" t="s">
        <v>445</v>
      </c>
      <c r="G191" s="33"/>
      <c r="H191" s="33"/>
      <c r="I191" s="197"/>
      <c r="J191" s="33"/>
      <c r="K191" s="33"/>
      <c r="L191" s="36"/>
      <c r="M191" s="198"/>
      <c r="N191" s="199"/>
      <c r="O191" s="68"/>
      <c r="P191" s="68"/>
      <c r="Q191" s="68"/>
      <c r="R191" s="68"/>
      <c r="S191" s="68"/>
      <c r="T191" s="69"/>
      <c r="U191" s="31"/>
      <c r="V191" s="31"/>
      <c r="W191" s="31"/>
      <c r="X191" s="31"/>
      <c r="Y191" s="31"/>
      <c r="Z191" s="31"/>
      <c r="AA191" s="31"/>
      <c r="AB191" s="31"/>
      <c r="AC191" s="31"/>
      <c r="AD191" s="31"/>
      <c r="AE191" s="31"/>
      <c r="AT191" s="14" t="s">
        <v>157</v>
      </c>
      <c r="AU191" s="14" t="s">
        <v>82</v>
      </c>
    </row>
    <row r="192" spans="1:65" s="11" customFormat="1" ht="22.9" customHeight="1">
      <c r="B192" s="167"/>
      <c r="C192" s="168"/>
      <c r="D192" s="169" t="s">
        <v>72</v>
      </c>
      <c r="E192" s="218" t="s">
        <v>447</v>
      </c>
      <c r="F192" s="218" t="s">
        <v>448</v>
      </c>
      <c r="G192" s="168"/>
      <c r="H192" s="168"/>
      <c r="I192" s="171"/>
      <c r="J192" s="219">
        <f>BK192</f>
        <v>0</v>
      </c>
      <c r="K192" s="168"/>
      <c r="L192" s="173"/>
      <c r="M192" s="174"/>
      <c r="N192" s="175"/>
      <c r="O192" s="175"/>
      <c r="P192" s="176">
        <f>SUM(P193:P279)</f>
        <v>0</v>
      </c>
      <c r="Q192" s="175"/>
      <c r="R192" s="176">
        <f>SUM(R193:R279)</f>
        <v>0</v>
      </c>
      <c r="S192" s="175"/>
      <c r="T192" s="177">
        <f>SUM(T193:T279)</f>
        <v>0</v>
      </c>
      <c r="AR192" s="178" t="s">
        <v>80</v>
      </c>
      <c r="AT192" s="179" t="s">
        <v>72</v>
      </c>
      <c r="AU192" s="179" t="s">
        <v>80</v>
      </c>
      <c r="AY192" s="178" t="s">
        <v>149</v>
      </c>
      <c r="BK192" s="180">
        <f>SUM(BK193:BK279)</f>
        <v>0</v>
      </c>
    </row>
    <row r="193" spans="1:65" s="2" customFormat="1" ht="24.2" customHeight="1">
      <c r="A193" s="31"/>
      <c r="B193" s="32"/>
      <c r="C193" s="181" t="s">
        <v>286</v>
      </c>
      <c r="D193" s="181" t="s">
        <v>150</v>
      </c>
      <c r="E193" s="182" t="s">
        <v>449</v>
      </c>
      <c r="F193" s="183" t="s">
        <v>450</v>
      </c>
      <c r="G193" s="184" t="s">
        <v>197</v>
      </c>
      <c r="H193" s="185">
        <v>2</v>
      </c>
      <c r="I193" s="186"/>
      <c r="J193" s="187">
        <f>ROUND(I193*H193,2)</f>
        <v>0</v>
      </c>
      <c r="K193" s="183" t="s">
        <v>154</v>
      </c>
      <c r="L193" s="188"/>
      <c r="M193" s="189" t="s">
        <v>1</v>
      </c>
      <c r="N193" s="190" t="s">
        <v>38</v>
      </c>
      <c r="O193" s="68"/>
      <c r="P193" s="191">
        <f>O193*H193</f>
        <v>0</v>
      </c>
      <c r="Q193" s="191">
        <v>0</v>
      </c>
      <c r="R193" s="191">
        <f>Q193*H193</f>
        <v>0</v>
      </c>
      <c r="S193" s="191">
        <v>0</v>
      </c>
      <c r="T193" s="192">
        <f>S193*H193</f>
        <v>0</v>
      </c>
      <c r="U193" s="31"/>
      <c r="V193" s="31"/>
      <c r="W193" s="31"/>
      <c r="X193" s="31"/>
      <c r="Y193" s="31"/>
      <c r="Z193" s="31"/>
      <c r="AA193" s="31"/>
      <c r="AB193" s="31"/>
      <c r="AC193" s="31"/>
      <c r="AD193" s="31"/>
      <c r="AE193" s="31"/>
      <c r="AR193" s="193" t="s">
        <v>155</v>
      </c>
      <c r="AT193" s="193" t="s">
        <v>150</v>
      </c>
      <c r="AU193" s="193" t="s">
        <v>82</v>
      </c>
      <c r="AY193" s="14" t="s">
        <v>149</v>
      </c>
      <c r="BE193" s="194">
        <f>IF(N193="základní",J193,0)</f>
        <v>0</v>
      </c>
      <c r="BF193" s="194">
        <f>IF(N193="snížená",J193,0)</f>
        <v>0</v>
      </c>
      <c r="BG193" s="194">
        <f>IF(N193="zákl. přenesená",J193,0)</f>
        <v>0</v>
      </c>
      <c r="BH193" s="194">
        <f>IF(N193="sníž. přenesená",J193,0)</f>
        <v>0</v>
      </c>
      <c r="BI193" s="194">
        <f>IF(N193="nulová",J193,0)</f>
        <v>0</v>
      </c>
      <c r="BJ193" s="14" t="s">
        <v>80</v>
      </c>
      <c r="BK193" s="194">
        <f>ROUND(I193*H193,2)</f>
        <v>0</v>
      </c>
      <c r="BL193" s="14" t="s">
        <v>155</v>
      </c>
      <c r="BM193" s="193" t="s">
        <v>451</v>
      </c>
    </row>
    <row r="194" spans="1:65" s="2" customFormat="1" ht="11.25">
      <c r="A194" s="31"/>
      <c r="B194" s="32"/>
      <c r="C194" s="33"/>
      <c r="D194" s="195" t="s">
        <v>157</v>
      </c>
      <c r="E194" s="33"/>
      <c r="F194" s="196" t="s">
        <v>450</v>
      </c>
      <c r="G194" s="33"/>
      <c r="H194" s="33"/>
      <c r="I194" s="197"/>
      <c r="J194" s="33"/>
      <c r="K194" s="33"/>
      <c r="L194" s="36"/>
      <c r="M194" s="198"/>
      <c r="N194" s="199"/>
      <c r="O194" s="68"/>
      <c r="P194" s="68"/>
      <c r="Q194" s="68"/>
      <c r="R194" s="68"/>
      <c r="S194" s="68"/>
      <c r="T194" s="69"/>
      <c r="U194" s="31"/>
      <c r="V194" s="31"/>
      <c r="W194" s="31"/>
      <c r="X194" s="31"/>
      <c r="Y194" s="31"/>
      <c r="Z194" s="31"/>
      <c r="AA194" s="31"/>
      <c r="AB194" s="31"/>
      <c r="AC194" s="31"/>
      <c r="AD194" s="31"/>
      <c r="AE194" s="31"/>
      <c r="AT194" s="14" t="s">
        <v>157</v>
      </c>
      <c r="AU194" s="14" t="s">
        <v>82</v>
      </c>
    </row>
    <row r="195" spans="1:65" s="2" customFormat="1" ht="24.2" customHeight="1">
      <c r="A195" s="31"/>
      <c r="B195" s="32"/>
      <c r="C195" s="181" t="s">
        <v>290</v>
      </c>
      <c r="D195" s="181" t="s">
        <v>150</v>
      </c>
      <c r="E195" s="182" t="s">
        <v>452</v>
      </c>
      <c r="F195" s="183" t="s">
        <v>453</v>
      </c>
      <c r="G195" s="184" t="s">
        <v>197</v>
      </c>
      <c r="H195" s="185">
        <v>2</v>
      </c>
      <c r="I195" s="186"/>
      <c r="J195" s="187">
        <f>ROUND(I195*H195,2)</f>
        <v>0</v>
      </c>
      <c r="K195" s="183" t="s">
        <v>154</v>
      </c>
      <c r="L195" s="188"/>
      <c r="M195" s="189" t="s">
        <v>1</v>
      </c>
      <c r="N195" s="190" t="s">
        <v>38</v>
      </c>
      <c r="O195" s="68"/>
      <c r="P195" s="191">
        <f>O195*H195</f>
        <v>0</v>
      </c>
      <c r="Q195" s="191">
        <v>0</v>
      </c>
      <c r="R195" s="191">
        <f>Q195*H195</f>
        <v>0</v>
      </c>
      <c r="S195" s="191">
        <v>0</v>
      </c>
      <c r="T195" s="192">
        <f>S195*H195</f>
        <v>0</v>
      </c>
      <c r="U195" s="31"/>
      <c r="V195" s="31"/>
      <c r="W195" s="31"/>
      <c r="X195" s="31"/>
      <c r="Y195" s="31"/>
      <c r="Z195" s="31"/>
      <c r="AA195" s="31"/>
      <c r="AB195" s="31"/>
      <c r="AC195" s="31"/>
      <c r="AD195" s="31"/>
      <c r="AE195" s="31"/>
      <c r="AR195" s="193" t="s">
        <v>155</v>
      </c>
      <c r="AT195" s="193" t="s">
        <v>150</v>
      </c>
      <c r="AU195" s="193" t="s">
        <v>82</v>
      </c>
      <c r="AY195" s="14" t="s">
        <v>149</v>
      </c>
      <c r="BE195" s="194">
        <f>IF(N195="základní",J195,0)</f>
        <v>0</v>
      </c>
      <c r="BF195" s="194">
        <f>IF(N195="snížená",J195,0)</f>
        <v>0</v>
      </c>
      <c r="BG195" s="194">
        <f>IF(N195="zákl. přenesená",J195,0)</f>
        <v>0</v>
      </c>
      <c r="BH195" s="194">
        <f>IF(N195="sníž. přenesená",J195,0)</f>
        <v>0</v>
      </c>
      <c r="BI195" s="194">
        <f>IF(N195="nulová",J195,0)</f>
        <v>0</v>
      </c>
      <c r="BJ195" s="14" t="s">
        <v>80</v>
      </c>
      <c r="BK195" s="194">
        <f>ROUND(I195*H195,2)</f>
        <v>0</v>
      </c>
      <c r="BL195" s="14" t="s">
        <v>155</v>
      </c>
      <c r="BM195" s="193" t="s">
        <v>454</v>
      </c>
    </row>
    <row r="196" spans="1:65" s="2" customFormat="1" ht="19.5">
      <c r="A196" s="31"/>
      <c r="B196" s="32"/>
      <c r="C196" s="33"/>
      <c r="D196" s="195" t="s">
        <v>157</v>
      </c>
      <c r="E196" s="33"/>
      <c r="F196" s="196" t="s">
        <v>453</v>
      </c>
      <c r="G196" s="33"/>
      <c r="H196" s="33"/>
      <c r="I196" s="197"/>
      <c r="J196" s="33"/>
      <c r="K196" s="33"/>
      <c r="L196" s="36"/>
      <c r="M196" s="198"/>
      <c r="N196" s="199"/>
      <c r="O196" s="68"/>
      <c r="P196" s="68"/>
      <c r="Q196" s="68"/>
      <c r="R196" s="68"/>
      <c r="S196" s="68"/>
      <c r="T196" s="69"/>
      <c r="U196" s="31"/>
      <c r="V196" s="31"/>
      <c r="W196" s="31"/>
      <c r="X196" s="31"/>
      <c r="Y196" s="31"/>
      <c r="Z196" s="31"/>
      <c r="AA196" s="31"/>
      <c r="AB196" s="31"/>
      <c r="AC196" s="31"/>
      <c r="AD196" s="31"/>
      <c r="AE196" s="31"/>
      <c r="AT196" s="14" t="s">
        <v>157</v>
      </c>
      <c r="AU196" s="14" t="s">
        <v>82</v>
      </c>
    </row>
    <row r="197" spans="1:65" s="2" customFormat="1" ht="24.2" customHeight="1">
      <c r="A197" s="31"/>
      <c r="B197" s="32"/>
      <c r="C197" s="200" t="s">
        <v>295</v>
      </c>
      <c r="D197" s="200" t="s">
        <v>185</v>
      </c>
      <c r="E197" s="201" t="s">
        <v>455</v>
      </c>
      <c r="F197" s="202" t="s">
        <v>456</v>
      </c>
      <c r="G197" s="203" t="s">
        <v>197</v>
      </c>
      <c r="H197" s="204">
        <v>1</v>
      </c>
      <c r="I197" s="205"/>
      <c r="J197" s="206">
        <f>ROUND(I197*H197,2)</f>
        <v>0</v>
      </c>
      <c r="K197" s="202" t="s">
        <v>154</v>
      </c>
      <c r="L197" s="36"/>
      <c r="M197" s="207" t="s">
        <v>1</v>
      </c>
      <c r="N197" s="208" t="s">
        <v>38</v>
      </c>
      <c r="O197" s="68"/>
      <c r="P197" s="191">
        <f>O197*H197</f>
        <v>0</v>
      </c>
      <c r="Q197" s="191">
        <v>0</v>
      </c>
      <c r="R197" s="191">
        <f>Q197*H197</f>
        <v>0</v>
      </c>
      <c r="S197" s="191">
        <v>0</v>
      </c>
      <c r="T197" s="192">
        <f>S197*H197</f>
        <v>0</v>
      </c>
      <c r="U197" s="31"/>
      <c r="V197" s="31"/>
      <c r="W197" s="31"/>
      <c r="X197" s="31"/>
      <c r="Y197" s="31"/>
      <c r="Z197" s="31"/>
      <c r="AA197" s="31"/>
      <c r="AB197" s="31"/>
      <c r="AC197" s="31"/>
      <c r="AD197" s="31"/>
      <c r="AE197" s="31"/>
      <c r="AR197" s="193" t="s">
        <v>202</v>
      </c>
      <c r="AT197" s="193" t="s">
        <v>185</v>
      </c>
      <c r="AU197" s="193" t="s">
        <v>82</v>
      </c>
      <c r="AY197" s="14" t="s">
        <v>149</v>
      </c>
      <c r="BE197" s="194">
        <f>IF(N197="základní",J197,0)</f>
        <v>0</v>
      </c>
      <c r="BF197" s="194">
        <f>IF(N197="snížená",J197,0)</f>
        <v>0</v>
      </c>
      <c r="BG197" s="194">
        <f>IF(N197="zákl. přenesená",J197,0)</f>
        <v>0</v>
      </c>
      <c r="BH197" s="194">
        <f>IF(N197="sníž. přenesená",J197,0)</f>
        <v>0</v>
      </c>
      <c r="BI197" s="194">
        <f>IF(N197="nulová",J197,0)</f>
        <v>0</v>
      </c>
      <c r="BJ197" s="14" t="s">
        <v>80</v>
      </c>
      <c r="BK197" s="194">
        <f>ROUND(I197*H197,2)</f>
        <v>0</v>
      </c>
      <c r="BL197" s="14" t="s">
        <v>202</v>
      </c>
      <c r="BM197" s="193" t="s">
        <v>457</v>
      </c>
    </row>
    <row r="198" spans="1:65" s="2" customFormat="1" ht="48.75">
      <c r="A198" s="31"/>
      <c r="B198" s="32"/>
      <c r="C198" s="33"/>
      <c r="D198" s="195" t="s">
        <v>157</v>
      </c>
      <c r="E198" s="33"/>
      <c r="F198" s="196" t="s">
        <v>458</v>
      </c>
      <c r="G198" s="33"/>
      <c r="H198" s="33"/>
      <c r="I198" s="197"/>
      <c r="J198" s="33"/>
      <c r="K198" s="33"/>
      <c r="L198" s="36"/>
      <c r="M198" s="198"/>
      <c r="N198" s="199"/>
      <c r="O198" s="68"/>
      <c r="P198" s="68"/>
      <c r="Q198" s="68"/>
      <c r="R198" s="68"/>
      <c r="S198" s="68"/>
      <c r="T198" s="69"/>
      <c r="U198" s="31"/>
      <c r="V198" s="31"/>
      <c r="W198" s="31"/>
      <c r="X198" s="31"/>
      <c r="Y198" s="31"/>
      <c r="Z198" s="31"/>
      <c r="AA198" s="31"/>
      <c r="AB198" s="31"/>
      <c r="AC198" s="31"/>
      <c r="AD198" s="31"/>
      <c r="AE198" s="31"/>
      <c r="AT198" s="14" t="s">
        <v>157</v>
      </c>
      <c r="AU198" s="14" t="s">
        <v>82</v>
      </c>
    </row>
    <row r="199" spans="1:65" s="2" customFormat="1" ht="24.2" customHeight="1">
      <c r="A199" s="31"/>
      <c r="B199" s="32"/>
      <c r="C199" s="200" t="s">
        <v>299</v>
      </c>
      <c r="D199" s="200" t="s">
        <v>185</v>
      </c>
      <c r="E199" s="201" t="s">
        <v>459</v>
      </c>
      <c r="F199" s="202" t="s">
        <v>460</v>
      </c>
      <c r="G199" s="203" t="s">
        <v>197</v>
      </c>
      <c r="H199" s="204">
        <v>2</v>
      </c>
      <c r="I199" s="205"/>
      <c r="J199" s="206">
        <f>ROUND(I199*H199,2)</f>
        <v>0</v>
      </c>
      <c r="K199" s="202" t="s">
        <v>154</v>
      </c>
      <c r="L199" s="36"/>
      <c r="M199" s="207" t="s">
        <v>1</v>
      </c>
      <c r="N199" s="208" t="s">
        <v>38</v>
      </c>
      <c r="O199" s="68"/>
      <c r="P199" s="191">
        <f>O199*H199</f>
        <v>0</v>
      </c>
      <c r="Q199" s="191">
        <v>0</v>
      </c>
      <c r="R199" s="191">
        <f>Q199*H199</f>
        <v>0</v>
      </c>
      <c r="S199" s="191">
        <v>0</v>
      </c>
      <c r="T199" s="192">
        <f>S199*H199</f>
        <v>0</v>
      </c>
      <c r="U199" s="31"/>
      <c r="V199" s="31"/>
      <c r="W199" s="31"/>
      <c r="X199" s="31"/>
      <c r="Y199" s="31"/>
      <c r="Z199" s="31"/>
      <c r="AA199" s="31"/>
      <c r="AB199" s="31"/>
      <c r="AC199" s="31"/>
      <c r="AD199" s="31"/>
      <c r="AE199" s="31"/>
      <c r="AR199" s="193" t="s">
        <v>202</v>
      </c>
      <c r="AT199" s="193" t="s">
        <v>185</v>
      </c>
      <c r="AU199" s="193" t="s">
        <v>82</v>
      </c>
      <c r="AY199" s="14" t="s">
        <v>149</v>
      </c>
      <c r="BE199" s="194">
        <f>IF(N199="základní",J199,0)</f>
        <v>0</v>
      </c>
      <c r="BF199" s="194">
        <f>IF(N199="snížená",J199,0)</f>
        <v>0</v>
      </c>
      <c r="BG199" s="194">
        <f>IF(N199="zákl. přenesená",J199,0)</f>
        <v>0</v>
      </c>
      <c r="BH199" s="194">
        <f>IF(N199="sníž. přenesená",J199,0)</f>
        <v>0</v>
      </c>
      <c r="BI199" s="194">
        <f>IF(N199="nulová",J199,0)</f>
        <v>0</v>
      </c>
      <c r="BJ199" s="14" t="s">
        <v>80</v>
      </c>
      <c r="BK199" s="194">
        <f>ROUND(I199*H199,2)</f>
        <v>0</v>
      </c>
      <c r="BL199" s="14" t="s">
        <v>202</v>
      </c>
      <c r="BM199" s="193" t="s">
        <v>461</v>
      </c>
    </row>
    <row r="200" spans="1:65" s="2" customFormat="1" ht="48.75">
      <c r="A200" s="31"/>
      <c r="B200" s="32"/>
      <c r="C200" s="33"/>
      <c r="D200" s="195" t="s">
        <v>157</v>
      </c>
      <c r="E200" s="33"/>
      <c r="F200" s="196" t="s">
        <v>462</v>
      </c>
      <c r="G200" s="33"/>
      <c r="H200" s="33"/>
      <c r="I200" s="197"/>
      <c r="J200" s="33"/>
      <c r="K200" s="33"/>
      <c r="L200" s="36"/>
      <c r="M200" s="198"/>
      <c r="N200" s="199"/>
      <c r="O200" s="68"/>
      <c r="P200" s="68"/>
      <c r="Q200" s="68"/>
      <c r="R200" s="68"/>
      <c r="S200" s="68"/>
      <c r="T200" s="69"/>
      <c r="U200" s="31"/>
      <c r="V200" s="31"/>
      <c r="W200" s="31"/>
      <c r="X200" s="31"/>
      <c r="Y200" s="31"/>
      <c r="Z200" s="31"/>
      <c r="AA200" s="31"/>
      <c r="AB200" s="31"/>
      <c r="AC200" s="31"/>
      <c r="AD200" s="31"/>
      <c r="AE200" s="31"/>
      <c r="AT200" s="14" t="s">
        <v>157</v>
      </c>
      <c r="AU200" s="14" t="s">
        <v>82</v>
      </c>
    </row>
    <row r="201" spans="1:65" s="2" customFormat="1" ht="24.2" customHeight="1">
      <c r="A201" s="31"/>
      <c r="B201" s="32"/>
      <c r="C201" s="200" t="s">
        <v>303</v>
      </c>
      <c r="D201" s="200" t="s">
        <v>185</v>
      </c>
      <c r="E201" s="201" t="s">
        <v>463</v>
      </c>
      <c r="F201" s="202" t="s">
        <v>464</v>
      </c>
      <c r="G201" s="203" t="s">
        <v>197</v>
      </c>
      <c r="H201" s="204">
        <v>2</v>
      </c>
      <c r="I201" s="205"/>
      <c r="J201" s="206">
        <f>ROUND(I201*H201,2)</f>
        <v>0</v>
      </c>
      <c r="K201" s="202" t="s">
        <v>154</v>
      </c>
      <c r="L201" s="36"/>
      <c r="M201" s="207" t="s">
        <v>1</v>
      </c>
      <c r="N201" s="208" t="s">
        <v>38</v>
      </c>
      <c r="O201" s="68"/>
      <c r="P201" s="191">
        <f>O201*H201</f>
        <v>0</v>
      </c>
      <c r="Q201" s="191">
        <v>0</v>
      </c>
      <c r="R201" s="191">
        <f>Q201*H201</f>
        <v>0</v>
      </c>
      <c r="S201" s="191">
        <v>0</v>
      </c>
      <c r="T201" s="192">
        <f>S201*H201</f>
        <v>0</v>
      </c>
      <c r="U201" s="31"/>
      <c r="V201" s="31"/>
      <c r="W201" s="31"/>
      <c r="X201" s="31"/>
      <c r="Y201" s="31"/>
      <c r="Z201" s="31"/>
      <c r="AA201" s="31"/>
      <c r="AB201" s="31"/>
      <c r="AC201" s="31"/>
      <c r="AD201" s="31"/>
      <c r="AE201" s="31"/>
      <c r="AR201" s="193" t="s">
        <v>202</v>
      </c>
      <c r="AT201" s="193" t="s">
        <v>185</v>
      </c>
      <c r="AU201" s="193" t="s">
        <v>82</v>
      </c>
      <c r="AY201" s="14" t="s">
        <v>149</v>
      </c>
      <c r="BE201" s="194">
        <f>IF(N201="základní",J201,0)</f>
        <v>0</v>
      </c>
      <c r="BF201" s="194">
        <f>IF(N201="snížená",J201,0)</f>
        <v>0</v>
      </c>
      <c r="BG201" s="194">
        <f>IF(N201="zákl. přenesená",J201,0)</f>
        <v>0</v>
      </c>
      <c r="BH201" s="194">
        <f>IF(N201="sníž. přenesená",J201,0)</f>
        <v>0</v>
      </c>
      <c r="BI201" s="194">
        <f>IF(N201="nulová",J201,0)</f>
        <v>0</v>
      </c>
      <c r="BJ201" s="14" t="s">
        <v>80</v>
      </c>
      <c r="BK201" s="194">
        <f>ROUND(I201*H201,2)</f>
        <v>0</v>
      </c>
      <c r="BL201" s="14" t="s">
        <v>202</v>
      </c>
      <c r="BM201" s="193" t="s">
        <v>465</v>
      </c>
    </row>
    <row r="202" spans="1:65" s="2" customFormat="1" ht="48.75">
      <c r="A202" s="31"/>
      <c r="B202" s="32"/>
      <c r="C202" s="33"/>
      <c r="D202" s="195" t="s">
        <v>157</v>
      </c>
      <c r="E202" s="33"/>
      <c r="F202" s="196" t="s">
        <v>466</v>
      </c>
      <c r="G202" s="33"/>
      <c r="H202" s="33"/>
      <c r="I202" s="197"/>
      <c r="J202" s="33"/>
      <c r="K202" s="33"/>
      <c r="L202" s="36"/>
      <c r="M202" s="198"/>
      <c r="N202" s="199"/>
      <c r="O202" s="68"/>
      <c r="P202" s="68"/>
      <c r="Q202" s="68"/>
      <c r="R202" s="68"/>
      <c r="S202" s="68"/>
      <c r="T202" s="69"/>
      <c r="U202" s="31"/>
      <c r="V202" s="31"/>
      <c r="W202" s="31"/>
      <c r="X202" s="31"/>
      <c r="Y202" s="31"/>
      <c r="Z202" s="31"/>
      <c r="AA202" s="31"/>
      <c r="AB202" s="31"/>
      <c r="AC202" s="31"/>
      <c r="AD202" s="31"/>
      <c r="AE202" s="31"/>
      <c r="AT202" s="14" t="s">
        <v>157</v>
      </c>
      <c r="AU202" s="14" t="s">
        <v>82</v>
      </c>
    </row>
    <row r="203" spans="1:65" s="2" customFormat="1" ht="24.2" customHeight="1">
      <c r="A203" s="31"/>
      <c r="B203" s="32"/>
      <c r="C203" s="181" t="s">
        <v>307</v>
      </c>
      <c r="D203" s="181" t="s">
        <v>150</v>
      </c>
      <c r="E203" s="182" t="s">
        <v>467</v>
      </c>
      <c r="F203" s="183" t="s">
        <v>468</v>
      </c>
      <c r="G203" s="184" t="s">
        <v>197</v>
      </c>
      <c r="H203" s="185">
        <v>4</v>
      </c>
      <c r="I203" s="186"/>
      <c r="J203" s="187">
        <f>ROUND(I203*H203,2)</f>
        <v>0</v>
      </c>
      <c r="K203" s="183" t="s">
        <v>154</v>
      </c>
      <c r="L203" s="188"/>
      <c r="M203" s="189" t="s">
        <v>1</v>
      </c>
      <c r="N203" s="190" t="s">
        <v>38</v>
      </c>
      <c r="O203" s="68"/>
      <c r="P203" s="191">
        <f>O203*H203</f>
        <v>0</v>
      </c>
      <c r="Q203" s="191">
        <v>0</v>
      </c>
      <c r="R203" s="191">
        <f>Q203*H203</f>
        <v>0</v>
      </c>
      <c r="S203" s="191">
        <v>0</v>
      </c>
      <c r="T203" s="192">
        <f>S203*H203</f>
        <v>0</v>
      </c>
      <c r="U203" s="31"/>
      <c r="V203" s="31"/>
      <c r="W203" s="31"/>
      <c r="X203" s="31"/>
      <c r="Y203" s="31"/>
      <c r="Z203" s="31"/>
      <c r="AA203" s="31"/>
      <c r="AB203" s="31"/>
      <c r="AC203" s="31"/>
      <c r="AD203" s="31"/>
      <c r="AE203" s="31"/>
      <c r="AR203" s="193" t="s">
        <v>155</v>
      </c>
      <c r="AT203" s="193" t="s">
        <v>150</v>
      </c>
      <c r="AU203" s="193" t="s">
        <v>82</v>
      </c>
      <c r="AY203" s="14" t="s">
        <v>149</v>
      </c>
      <c r="BE203" s="194">
        <f>IF(N203="základní",J203,0)</f>
        <v>0</v>
      </c>
      <c r="BF203" s="194">
        <f>IF(N203="snížená",J203,0)</f>
        <v>0</v>
      </c>
      <c r="BG203" s="194">
        <f>IF(N203="zákl. přenesená",J203,0)</f>
        <v>0</v>
      </c>
      <c r="BH203" s="194">
        <f>IF(N203="sníž. přenesená",J203,0)</f>
        <v>0</v>
      </c>
      <c r="BI203" s="194">
        <f>IF(N203="nulová",J203,0)</f>
        <v>0</v>
      </c>
      <c r="BJ203" s="14" t="s">
        <v>80</v>
      </c>
      <c r="BK203" s="194">
        <f>ROUND(I203*H203,2)</f>
        <v>0</v>
      </c>
      <c r="BL203" s="14" t="s">
        <v>155</v>
      </c>
      <c r="BM203" s="193" t="s">
        <v>469</v>
      </c>
    </row>
    <row r="204" spans="1:65" s="2" customFormat="1" ht="19.5">
      <c r="A204" s="31"/>
      <c r="B204" s="32"/>
      <c r="C204" s="33"/>
      <c r="D204" s="195" t="s">
        <v>157</v>
      </c>
      <c r="E204" s="33"/>
      <c r="F204" s="196" t="s">
        <v>468</v>
      </c>
      <c r="G204" s="33"/>
      <c r="H204" s="33"/>
      <c r="I204" s="197"/>
      <c r="J204" s="33"/>
      <c r="K204" s="33"/>
      <c r="L204" s="36"/>
      <c r="M204" s="198"/>
      <c r="N204" s="199"/>
      <c r="O204" s="68"/>
      <c r="P204" s="68"/>
      <c r="Q204" s="68"/>
      <c r="R204" s="68"/>
      <c r="S204" s="68"/>
      <c r="T204" s="69"/>
      <c r="U204" s="31"/>
      <c r="V204" s="31"/>
      <c r="W204" s="31"/>
      <c r="X204" s="31"/>
      <c r="Y204" s="31"/>
      <c r="Z204" s="31"/>
      <c r="AA204" s="31"/>
      <c r="AB204" s="31"/>
      <c r="AC204" s="31"/>
      <c r="AD204" s="31"/>
      <c r="AE204" s="31"/>
      <c r="AT204" s="14" t="s">
        <v>157</v>
      </c>
      <c r="AU204" s="14" t="s">
        <v>82</v>
      </c>
    </row>
    <row r="205" spans="1:65" s="2" customFormat="1" ht="24.2" customHeight="1">
      <c r="A205" s="31"/>
      <c r="B205" s="32"/>
      <c r="C205" s="200" t="s">
        <v>311</v>
      </c>
      <c r="D205" s="200" t="s">
        <v>185</v>
      </c>
      <c r="E205" s="201" t="s">
        <v>470</v>
      </c>
      <c r="F205" s="202" t="s">
        <v>471</v>
      </c>
      <c r="G205" s="203" t="s">
        <v>197</v>
      </c>
      <c r="H205" s="204">
        <v>4</v>
      </c>
      <c r="I205" s="205"/>
      <c r="J205" s="206">
        <f>ROUND(I205*H205,2)</f>
        <v>0</v>
      </c>
      <c r="K205" s="202" t="s">
        <v>154</v>
      </c>
      <c r="L205" s="36"/>
      <c r="M205" s="207" t="s">
        <v>1</v>
      </c>
      <c r="N205" s="208" t="s">
        <v>38</v>
      </c>
      <c r="O205" s="68"/>
      <c r="P205" s="191">
        <f>O205*H205</f>
        <v>0</v>
      </c>
      <c r="Q205" s="191">
        <v>0</v>
      </c>
      <c r="R205" s="191">
        <f>Q205*H205</f>
        <v>0</v>
      </c>
      <c r="S205" s="191">
        <v>0</v>
      </c>
      <c r="T205" s="192">
        <f>S205*H205</f>
        <v>0</v>
      </c>
      <c r="U205" s="31"/>
      <c r="V205" s="31"/>
      <c r="W205" s="31"/>
      <c r="X205" s="31"/>
      <c r="Y205" s="31"/>
      <c r="Z205" s="31"/>
      <c r="AA205" s="31"/>
      <c r="AB205" s="31"/>
      <c r="AC205" s="31"/>
      <c r="AD205" s="31"/>
      <c r="AE205" s="31"/>
      <c r="AR205" s="193" t="s">
        <v>202</v>
      </c>
      <c r="AT205" s="193" t="s">
        <v>185</v>
      </c>
      <c r="AU205" s="193" t="s">
        <v>82</v>
      </c>
      <c r="AY205" s="14" t="s">
        <v>149</v>
      </c>
      <c r="BE205" s="194">
        <f>IF(N205="základní",J205,0)</f>
        <v>0</v>
      </c>
      <c r="BF205" s="194">
        <f>IF(N205="snížená",J205,0)</f>
        <v>0</v>
      </c>
      <c r="BG205" s="194">
        <f>IF(N205="zákl. přenesená",J205,0)</f>
        <v>0</v>
      </c>
      <c r="BH205" s="194">
        <f>IF(N205="sníž. přenesená",J205,0)</f>
        <v>0</v>
      </c>
      <c r="BI205" s="194">
        <f>IF(N205="nulová",J205,0)</f>
        <v>0</v>
      </c>
      <c r="BJ205" s="14" t="s">
        <v>80</v>
      </c>
      <c r="BK205" s="194">
        <f>ROUND(I205*H205,2)</f>
        <v>0</v>
      </c>
      <c r="BL205" s="14" t="s">
        <v>202</v>
      </c>
      <c r="BM205" s="193" t="s">
        <v>472</v>
      </c>
    </row>
    <row r="206" spans="1:65" s="2" customFormat="1" ht="39">
      <c r="A206" s="31"/>
      <c r="B206" s="32"/>
      <c r="C206" s="33"/>
      <c r="D206" s="195" t="s">
        <v>157</v>
      </c>
      <c r="E206" s="33"/>
      <c r="F206" s="196" t="s">
        <v>473</v>
      </c>
      <c r="G206" s="33"/>
      <c r="H206" s="33"/>
      <c r="I206" s="197"/>
      <c r="J206" s="33"/>
      <c r="K206" s="33"/>
      <c r="L206" s="36"/>
      <c r="M206" s="198"/>
      <c r="N206" s="199"/>
      <c r="O206" s="68"/>
      <c r="P206" s="68"/>
      <c r="Q206" s="68"/>
      <c r="R206" s="68"/>
      <c r="S206" s="68"/>
      <c r="T206" s="69"/>
      <c r="U206" s="31"/>
      <c r="V206" s="31"/>
      <c r="W206" s="31"/>
      <c r="X206" s="31"/>
      <c r="Y206" s="31"/>
      <c r="Z206" s="31"/>
      <c r="AA206" s="31"/>
      <c r="AB206" s="31"/>
      <c r="AC206" s="31"/>
      <c r="AD206" s="31"/>
      <c r="AE206" s="31"/>
      <c r="AT206" s="14" t="s">
        <v>157</v>
      </c>
      <c r="AU206" s="14" t="s">
        <v>82</v>
      </c>
    </row>
    <row r="207" spans="1:65" s="2" customFormat="1" ht="24.2" customHeight="1">
      <c r="A207" s="31"/>
      <c r="B207" s="32"/>
      <c r="C207" s="181" t="s">
        <v>316</v>
      </c>
      <c r="D207" s="181" t="s">
        <v>150</v>
      </c>
      <c r="E207" s="182" t="s">
        <v>474</v>
      </c>
      <c r="F207" s="183" t="s">
        <v>475</v>
      </c>
      <c r="G207" s="184" t="s">
        <v>197</v>
      </c>
      <c r="H207" s="185">
        <v>4</v>
      </c>
      <c r="I207" s="186"/>
      <c r="J207" s="187">
        <f>ROUND(I207*H207,2)</f>
        <v>0</v>
      </c>
      <c r="K207" s="183" t="s">
        <v>154</v>
      </c>
      <c r="L207" s="188"/>
      <c r="M207" s="189" t="s">
        <v>1</v>
      </c>
      <c r="N207" s="190" t="s">
        <v>38</v>
      </c>
      <c r="O207" s="68"/>
      <c r="P207" s="191">
        <f>O207*H207</f>
        <v>0</v>
      </c>
      <c r="Q207" s="191">
        <v>0</v>
      </c>
      <c r="R207" s="191">
        <f>Q207*H207</f>
        <v>0</v>
      </c>
      <c r="S207" s="191">
        <v>0</v>
      </c>
      <c r="T207" s="192">
        <f>S207*H207</f>
        <v>0</v>
      </c>
      <c r="U207" s="31"/>
      <c r="V207" s="31"/>
      <c r="W207" s="31"/>
      <c r="X207" s="31"/>
      <c r="Y207" s="31"/>
      <c r="Z207" s="31"/>
      <c r="AA207" s="31"/>
      <c r="AB207" s="31"/>
      <c r="AC207" s="31"/>
      <c r="AD207" s="31"/>
      <c r="AE207" s="31"/>
      <c r="AR207" s="193" t="s">
        <v>180</v>
      </c>
      <c r="AT207" s="193" t="s">
        <v>150</v>
      </c>
      <c r="AU207" s="193" t="s">
        <v>82</v>
      </c>
      <c r="AY207" s="14" t="s">
        <v>149</v>
      </c>
      <c r="BE207" s="194">
        <f>IF(N207="základní",J207,0)</f>
        <v>0</v>
      </c>
      <c r="BF207" s="194">
        <f>IF(N207="snížená",J207,0)</f>
        <v>0</v>
      </c>
      <c r="BG207" s="194">
        <f>IF(N207="zákl. přenesená",J207,0)</f>
        <v>0</v>
      </c>
      <c r="BH207" s="194">
        <f>IF(N207="sníž. přenesená",J207,0)</f>
        <v>0</v>
      </c>
      <c r="BI207" s="194">
        <f>IF(N207="nulová",J207,0)</f>
        <v>0</v>
      </c>
      <c r="BJ207" s="14" t="s">
        <v>80</v>
      </c>
      <c r="BK207" s="194">
        <f>ROUND(I207*H207,2)</f>
        <v>0</v>
      </c>
      <c r="BL207" s="14" t="s">
        <v>164</v>
      </c>
      <c r="BM207" s="193" t="s">
        <v>476</v>
      </c>
    </row>
    <row r="208" spans="1:65" s="2" customFormat="1" ht="19.5">
      <c r="A208" s="31"/>
      <c r="B208" s="32"/>
      <c r="C208" s="33"/>
      <c r="D208" s="195" t="s">
        <v>157</v>
      </c>
      <c r="E208" s="33"/>
      <c r="F208" s="196" t="s">
        <v>475</v>
      </c>
      <c r="G208" s="33"/>
      <c r="H208" s="33"/>
      <c r="I208" s="197"/>
      <c r="J208" s="33"/>
      <c r="K208" s="33"/>
      <c r="L208" s="36"/>
      <c r="M208" s="198"/>
      <c r="N208" s="199"/>
      <c r="O208" s="68"/>
      <c r="P208" s="68"/>
      <c r="Q208" s="68"/>
      <c r="R208" s="68"/>
      <c r="S208" s="68"/>
      <c r="T208" s="69"/>
      <c r="U208" s="31"/>
      <c r="V208" s="31"/>
      <c r="W208" s="31"/>
      <c r="X208" s="31"/>
      <c r="Y208" s="31"/>
      <c r="Z208" s="31"/>
      <c r="AA208" s="31"/>
      <c r="AB208" s="31"/>
      <c r="AC208" s="31"/>
      <c r="AD208" s="31"/>
      <c r="AE208" s="31"/>
      <c r="AT208" s="14" t="s">
        <v>157</v>
      </c>
      <c r="AU208" s="14" t="s">
        <v>82</v>
      </c>
    </row>
    <row r="209" spans="1:65" s="2" customFormat="1" ht="24.2" customHeight="1">
      <c r="A209" s="31"/>
      <c r="B209" s="32"/>
      <c r="C209" s="200" t="s">
        <v>320</v>
      </c>
      <c r="D209" s="200" t="s">
        <v>185</v>
      </c>
      <c r="E209" s="201" t="s">
        <v>477</v>
      </c>
      <c r="F209" s="202" t="s">
        <v>478</v>
      </c>
      <c r="G209" s="203" t="s">
        <v>197</v>
      </c>
      <c r="H209" s="204">
        <v>4</v>
      </c>
      <c r="I209" s="205"/>
      <c r="J209" s="206">
        <f>ROUND(I209*H209,2)</f>
        <v>0</v>
      </c>
      <c r="K209" s="202" t="s">
        <v>154</v>
      </c>
      <c r="L209" s="36"/>
      <c r="M209" s="207" t="s">
        <v>1</v>
      </c>
      <c r="N209" s="208" t="s">
        <v>38</v>
      </c>
      <c r="O209" s="68"/>
      <c r="P209" s="191">
        <f>O209*H209</f>
        <v>0</v>
      </c>
      <c r="Q209" s="191">
        <v>0</v>
      </c>
      <c r="R209" s="191">
        <f>Q209*H209</f>
        <v>0</v>
      </c>
      <c r="S209" s="191">
        <v>0</v>
      </c>
      <c r="T209" s="192">
        <f>S209*H209</f>
        <v>0</v>
      </c>
      <c r="U209" s="31"/>
      <c r="V209" s="31"/>
      <c r="W209" s="31"/>
      <c r="X209" s="31"/>
      <c r="Y209" s="31"/>
      <c r="Z209" s="31"/>
      <c r="AA209" s="31"/>
      <c r="AB209" s="31"/>
      <c r="AC209" s="31"/>
      <c r="AD209" s="31"/>
      <c r="AE209" s="31"/>
      <c r="AR209" s="193" t="s">
        <v>164</v>
      </c>
      <c r="AT209" s="193" t="s">
        <v>185</v>
      </c>
      <c r="AU209" s="193" t="s">
        <v>82</v>
      </c>
      <c r="AY209" s="14" t="s">
        <v>149</v>
      </c>
      <c r="BE209" s="194">
        <f>IF(N209="základní",J209,0)</f>
        <v>0</v>
      </c>
      <c r="BF209" s="194">
        <f>IF(N209="snížená",J209,0)</f>
        <v>0</v>
      </c>
      <c r="BG209" s="194">
        <f>IF(N209="zákl. přenesená",J209,0)</f>
        <v>0</v>
      </c>
      <c r="BH209" s="194">
        <f>IF(N209="sníž. přenesená",J209,0)</f>
        <v>0</v>
      </c>
      <c r="BI209" s="194">
        <f>IF(N209="nulová",J209,0)</f>
        <v>0</v>
      </c>
      <c r="BJ209" s="14" t="s">
        <v>80</v>
      </c>
      <c r="BK209" s="194">
        <f>ROUND(I209*H209,2)</f>
        <v>0</v>
      </c>
      <c r="BL209" s="14" t="s">
        <v>164</v>
      </c>
      <c r="BM209" s="193" t="s">
        <v>479</v>
      </c>
    </row>
    <row r="210" spans="1:65" s="2" customFormat="1" ht="58.5">
      <c r="A210" s="31"/>
      <c r="B210" s="32"/>
      <c r="C210" s="33"/>
      <c r="D210" s="195" t="s">
        <v>157</v>
      </c>
      <c r="E210" s="33"/>
      <c r="F210" s="196" t="s">
        <v>480</v>
      </c>
      <c r="G210" s="33"/>
      <c r="H210" s="33"/>
      <c r="I210" s="197"/>
      <c r="J210" s="33"/>
      <c r="K210" s="33"/>
      <c r="L210" s="36"/>
      <c r="M210" s="198"/>
      <c r="N210" s="199"/>
      <c r="O210" s="68"/>
      <c r="P210" s="68"/>
      <c r="Q210" s="68"/>
      <c r="R210" s="68"/>
      <c r="S210" s="68"/>
      <c r="T210" s="69"/>
      <c r="U210" s="31"/>
      <c r="V210" s="31"/>
      <c r="W210" s="31"/>
      <c r="X210" s="31"/>
      <c r="Y210" s="31"/>
      <c r="Z210" s="31"/>
      <c r="AA210" s="31"/>
      <c r="AB210" s="31"/>
      <c r="AC210" s="31"/>
      <c r="AD210" s="31"/>
      <c r="AE210" s="31"/>
      <c r="AT210" s="14" t="s">
        <v>157</v>
      </c>
      <c r="AU210" s="14" t="s">
        <v>82</v>
      </c>
    </row>
    <row r="211" spans="1:65" s="2" customFormat="1" ht="24.2" customHeight="1">
      <c r="A211" s="31"/>
      <c r="B211" s="32"/>
      <c r="C211" s="181" t="s">
        <v>324</v>
      </c>
      <c r="D211" s="181" t="s">
        <v>150</v>
      </c>
      <c r="E211" s="182" t="s">
        <v>481</v>
      </c>
      <c r="F211" s="183" t="s">
        <v>482</v>
      </c>
      <c r="G211" s="184" t="s">
        <v>197</v>
      </c>
      <c r="H211" s="185">
        <v>1</v>
      </c>
      <c r="I211" s="186"/>
      <c r="J211" s="187">
        <f>ROUND(I211*H211,2)</f>
        <v>0</v>
      </c>
      <c r="K211" s="183" t="s">
        <v>154</v>
      </c>
      <c r="L211" s="188"/>
      <c r="M211" s="189" t="s">
        <v>1</v>
      </c>
      <c r="N211" s="190" t="s">
        <v>38</v>
      </c>
      <c r="O211" s="68"/>
      <c r="P211" s="191">
        <f>O211*H211</f>
        <v>0</v>
      </c>
      <c r="Q211" s="191">
        <v>0</v>
      </c>
      <c r="R211" s="191">
        <f>Q211*H211</f>
        <v>0</v>
      </c>
      <c r="S211" s="191">
        <v>0</v>
      </c>
      <c r="T211" s="192">
        <f>S211*H211</f>
        <v>0</v>
      </c>
      <c r="U211" s="31"/>
      <c r="V211" s="31"/>
      <c r="W211" s="31"/>
      <c r="X211" s="31"/>
      <c r="Y211" s="31"/>
      <c r="Z211" s="31"/>
      <c r="AA211" s="31"/>
      <c r="AB211" s="31"/>
      <c r="AC211" s="31"/>
      <c r="AD211" s="31"/>
      <c r="AE211" s="31"/>
      <c r="AR211" s="193" t="s">
        <v>155</v>
      </c>
      <c r="AT211" s="193" t="s">
        <v>150</v>
      </c>
      <c r="AU211" s="193" t="s">
        <v>82</v>
      </c>
      <c r="AY211" s="14" t="s">
        <v>149</v>
      </c>
      <c r="BE211" s="194">
        <f>IF(N211="základní",J211,0)</f>
        <v>0</v>
      </c>
      <c r="BF211" s="194">
        <f>IF(N211="snížená",J211,0)</f>
        <v>0</v>
      </c>
      <c r="BG211" s="194">
        <f>IF(N211="zákl. přenesená",J211,0)</f>
        <v>0</v>
      </c>
      <c r="BH211" s="194">
        <f>IF(N211="sníž. přenesená",J211,0)</f>
        <v>0</v>
      </c>
      <c r="BI211" s="194">
        <f>IF(N211="nulová",J211,0)</f>
        <v>0</v>
      </c>
      <c r="BJ211" s="14" t="s">
        <v>80</v>
      </c>
      <c r="BK211" s="194">
        <f>ROUND(I211*H211,2)</f>
        <v>0</v>
      </c>
      <c r="BL211" s="14" t="s">
        <v>155</v>
      </c>
      <c r="BM211" s="193" t="s">
        <v>483</v>
      </c>
    </row>
    <row r="212" spans="1:65" s="2" customFormat="1" ht="11.25">
      <c r="A212" s="31"/>
      <c r="B212" s="32"/>
      <c r="C212" s="33"/>
      <c r="D212" s="195" t="s">
        <v>157</v>
      </c>
      <c r="E212" s="33"/>
      <c r="F212" s="196" t="s">
        <v>482</v>
      </c>
      <c r="G212" s="33"/>
      <c r="H212" s="33"/>
      <c r="I212" s="197"/>
      <c r="J212" s="33"/>
      <c r="K212" s="33"/>
      <c r="L212" s="36"/>
      <c r="M212" s="198"/>
      <c r="N212" s="199"/>
      <c r="O212" s="68"/>
      <c r="P212" s="68"/>
      <c r="Q212" s="68"/>
      <c r="R212" s="68"/>
      <c r="S212" s="68"/>
      <c r="T212" s="69"/>
      <c r="U212" s="31"/>
      <c r="V212" s="31"/>
      <c r="W212" s="31"/>
      <c r="X212" s="31"/>
      <c r="Y212" s="31"/>
      <c r="Z212" s="31"/>
      <c r="AA212" s="31"/>
      <c r="AB212" s="31"/>
      <c r="AC212" s="31"/>
      <c r="AD212" s="31"/>
      <c r="AE212" s="31"/>
      <c r="AT212" s="14" t="s">
        <v>157</v>
      </c>
      <c r="AU212" s="14" t="s">
        <v>82</v>
      </c>
    </row>
    <row r="213" spans="1:65" s="2" customFormat="1" ht="24.2" customHeight="1">
      <c r="A213" s="31"/>
      <c r="B213" s="32"/>
      <c r="C213" s="200" t="s">
        <v>329</v>
      </c>
      <c r="D213" s="200" t="s">
        <v>185</v>
      </c>
      <c r="E213" s="201" t="s">
        <v>484</v>
      </c>
      <c r="F213" s="202" t="s">
        <v>485</v>
      </c>
      <c r="G213" s="203" t="s">
        <v>197</v>
      </c>
      <c r="H213" s="204">
        <v>1</v>
      </c>
      <c r="I213" s="205"/>
      <c r="J213" s="206">
        <f>ROUND(I213*H213,2)</f>
        <v>0</v>
      </c>
      <c r="K213" s="202" t="s">
        <v>154</v>
      </c>
      <c r="L213" s="36"/>
      <c r="M213" s="207" t="s">
        <v>1</v>
      </c>
      <c r="N213" s="208" t="s">
        <v>38</v>
      </c>
      <c r="O213" s="68"/>
      <c r="P213" s="191">
        <f>O213*H213</f>
        <v>0</v>
      </c>
      <c r="Q213" s="191">
        <v>0</v>
      </c>
      <c r="R213" s="191">
        <f>Q213*H213</f>
        <v>0</v>
      </c>
      <c r="S213" s="191">
        <v>0</v>
      </c>
      <c r="T213" s="192">
        <f>S213*H213</f>
        <v>0</v>
      </c>
      <c r="U213" s="31"/>
      <c r="V213" s="31"/>
      <c r="W213" s="31"/>
      <c r="X213" s="31"/>
      <c r="Y213" s="31"/>
      <c r="Z213" s="31"/>
      <c r="AA213" s="31"/>
      <c r="AB213" s="31"/>
      <c r="AC213" s="31"/>
      <c r="AD213" s="31"/>
      <c r="AE213" s="31"/>
      <c r="AR213" s="193" t="s">
        <v>202</v>
      </c>
      <c r="AT213" s="193" t="s">
        <v>185</v>
      </c>
      <c r="AU213" s="193" t="s">
        <v>82</v>
      </c>
      <c r="AY213" s="14" t="s">
        <v>149</v>
      </c>
      <c r="BE213" s="194">
        <f>IF(N213="základní",J213,0)</f>
        <v>0</v>
      </c>
      <c r="BF213" s="194">
        <f>IF(N213="snížená",J213,0)</f>
        <v>0</v>
      </c>
      <c r="BG213" s="194">
        <f>IF(N213="zákl. přenesená",J213,0)</f>
        <v>0</v>
      </c>
      <c r="BH213" s="194">
        <f>IF(N213="sníž. přenesená",J213,0)</f>
        <v>0</v>
      </c>
      <c r="BI213" s="194">
        <f>IF(N213="nulová",J213,0)</f>
        <v>0</v>
      </c>
      <c r="BJ213" s="14" t="s">
        <v>80</v>
      </c>
      <c r="BK213" s="194">
        <f>ROUND(I213*H213,2)</f>
        <v>0</v>
      </c>
      <c r="BL213" s="14" t="s">
        <v>202</v>
      </c>
      <c r="BM213" s="193" t="s">
        <v>486</v>
      </c>
    </row>
    <row r="214" spans="1:65" s="2" customFormat="1" ht="39">
      <c r="A214" s="31"/>
      <c r="B214" s="32"/>
      <c r="C214" s="33"/>
      <c r="D214" s="195" t="s">
        <v>157</v>
      </c>
      <c r="E214" s="33"/>
      <c r="F214" s="196" t="s">
        <v>487</v>
      </c>
      <c r="G214" s="33"/>
      <c r="H214" s="33"/>
      <c r="I214" s="197"/>
      <c r="J214" s="33"/>
      <c r="K214" s="33"/>
      <c r="L214" s="36"/>
      <c r="M214" s="198"/>
      <c r="N214" s="199"/>
      <c r="O214" s="68"/>
      <c r="P214" s="68"/>
      <c r="Q214" s="68"/>
      <c r="R214" s="68"/>
      <c r="S214" s="68"/>
      <c r="T214" s="69"/>
      <c r="U214" s="31"/>
      <c r="V214" s="31"/>
      <c r="W214" s="31"/>
      <c r="X214" s="31"/>
      <c r="Y214" s="31"/>
      <c r="Z214" s="31"/>
      <c r="AA214" s="31"/>
      <c r="AB214" s="31"/>
      <c r="AC214" s="31"/>
      <c r="AD214" s="31"/>
      <c r="AE214" s="31"/>
      <c r="AT214" s="14" t="s">
        <v>157</v>
      </c>
      <c r="AU214" s="14" t="s">
        <v>82</v>
      </c>
    </row>
    <row r="215" spans="1:65" s="2" customFormat="1" ht="24.2" customHeight="1">
      <c r="A215" s="31"/>
      <c r="B215" s="32"/>
      <c r="C215" s="181" t="s">
        <v>334</v>
      </c>
      <c r="D215" s="181" t="s">
        <v>150</v>
      </c>
      <c r="E215" s="182" t="s">
        <v>488</v>
      </c>
      <c r="F215" s="183" t="s">
        <v>489</v>
      </c>
      <c r="G215" s="184" t="s">
        <v>197</v>
      </c>
      <c r="H215" s="185">
        <v>2</v>
      </c>
      <c r="I215" s="186"/>
      <c r="J215" s="187">
        <f>ROUND(I215*H215,2)</f>
        <v>0</v>
      </c>
      <c r="K215" s="183" t="s">
        <v>154</v>
      </c>
      <c r="L215" s="188"/>
      <c r="M215" s="189" t="s">
        <v>1</v>
      </c>
      <c r="N215" s="190" t="s">
        <v>38</v>
      </c>
      <c r="O215" s="68"/>
      <c r="P215" s="191">
        <f>O215*H215</f>
        <v>0</v>
      </c>
      <c r="Q215" s="191">
        <v>0</v>
      </c>
      <c r="R215" s="191">
        <f>Q215*H215</f>
        <v>0</v>
      </c>
      <c r="S215" s="191">
        <v>0</v>
      </c>
      <c r="T215" s="192">
        <f>S215*H215</f>
        <v>0</v>
      </c>
      <c r="U215" s="31"/>
      <c r="V215" s="31"/>
      <c r="W215" s="31"/>
      <c r="X215" s="31"/>
      <c r="Y215" s="31"/>
      <c r="Z215" s="31"/>
      <c r="AA215" s="31"/>
      <c r="AB215" s="31"/>
      <c r="AC215" s="31"/>
      <c r="AD215" s="31"/>
      <c r="AE215" s="31"/>
      <c r="AR215" s="193" t="s">
        <v>155</v>
      </c>
      <c r="AT215" s="193" t="s">
        <v>150</v>
      </c>
      <c r="AU215" s="193" t="s">
        <v>82</v>
      </c>
      <c r="AY215" s="14" t="s">
        <v>149</v>
      </c>
      <c r="BE215" s="194">
        <f>IF(N215="základní",J215,0)</f>
        <v>0</v>
      </c>
      <c r="BF215" s="194">
        <f>IF(N215="snížená",J215,0)</f>
        <v>0</v>
      </c>
      <c r="BG215" s="194">
        <f>IF(N215="zákl. přenesená",J215,0)</f>
        <v>0</v>
      </c>
      <c r="BH215" s="194">
        <f>IF(N215="sníž. přenesená",J215,0)</f>
        <v>0</v>
      </c>
      <c r="BI215" s="194">
        <f>IF(N215="nulová",J215,0)</f>
        <v>0</v>
      </c>
      <c r="BJ215" s="14" t="s">
        <v>80</v>
      </c>
      <c r="BK215" s="194">
        <f>ROUND(I215*H215,2)</f>
        <v>0</v>
      </c>
      <c r="BL215" s="14" t="s">
        <v>155</v>
      </c>
      <c r="BM215" s="193" t="s">
        <v>490</v>
      </c>
    </row>
    <row r="216" spans="1:65" s="2" customFormat="1" ht="19.5">
      <c r="A216" s="31"/>
      <c r="B216" s="32"/>
      <c r="C216" s="33"/>
      <c r="D216" s="195" t="s">
        <v>157</v>
      </c>
      <c r="E216" s="33"/>
      <c r="F216" s="196" t="s">
        <v>489</v>
      </c>
      <c r="G216" s="33"/>
      <c r="H216" s="33"/>
      <c r="I216" s="197"/>
      <c r="J216" s="33"/>
      <c r="K216" s="33"/>
      <c r="L216" s="36"/>
      <c r="M216" s="198"/>
      <c r="N216" s="199"/>
      <c r="O216" s="68"/>
      <c r="P216" s="68"/>
      <c r="Q216" s="68"/>
      <c r="R216" s="68"/>
      <c r="S216" s="68"/>
      <c r="T216" s="69"/>
      <c r="U216" s="31"/>
      <c r="V216" s="31"/>
      <c r="W216" s="31"/>
      <c r="X216" s="31"/>
      <c r="Y216" s="31"/>
      <c r="Z216" s="31"/>
      <c r="AA216" s="31"/>
      <c r="AB216" s="31"/>
      <c r="AC216" s="31"/>
      <c r="AD216" s="31"/>
      <c r="AE216" s="31"/>
      <c r="AT216" s="14" t="s">
        <v>157</v>
      </c>
      <c r="AU216" s="14" t="s">
        <v>82</v>
      </c>
    </row>
    <row r="217" spans="1:65" s="2" customFormat="1" ht="24.2" customHeight="1">
      <c r="A217" s="31"/>
      <c r="B217" s="32"/>
      <c r="C217" s="181" t="s">
        <v>491</v>
      </c>
      <c r="D217" s="181" t="s">
        <v>150</v>
      </c>
      <c r="E217" s="182" t="s">
        <v>492</v>
      </c>
      <c r="F217" s="183" t="s">
        <v>493</v>
      </c>
      <c r="G217" s="184" t="s">
        <v>197</v>
      </c>
      <c r="H217" s="185">
        <v>1</v>
      </c>
      <c r="I217" s="186"/>
      <c r="J217" s="187">
        <f>ROUND(I217*H217,2)</f>
        <v>0</v>
      </c>
      <c r="K217" s="183" t="s">
        <v>154</v>
      </c>
      <c r="L217" s="188"/>
      <c r="M217" s="189" t="s">
        <v>1</v>
      </c>
      <c r="N217" s="190" t="s">
        <v>38</v>
      </c>
      <c r="O217" s="68"/>
      <c r="P217" s="191">
        <f>O217*H217</f>
        <v>0</v>
      </c>
      <c r="Q217" s="191">
        <v>0</v>
      </c>
      <c r="R217" s="191">
        <f>Q217*H217</f>
        <v>0</v>
      </c>
      <c r="S217" s="191">
        <v>0</v>
      </c>
      <c r="T217" s="192">
        <f>S217*H217</f>
        <v>0</v>
      </c>
      <c r="U217" s="31"/>
      <c r="V217" s="31"/>
      <c r="W217" s="31"/>
      <c r="X217" s="31"/>
      <c r="Y217" s="31"/>
      <c r="Z217" s="31"/>
      <c r="AA217" s="31"/>
      <c r="AB217" s="31"/>
      <c r="AC217" s="31"/>
      <c r="AD217" s="31"/>
      <c r="AE217" s="31"/>
      <c r="AR217" s="193" t="s">
        <v>155</v>
      </c>
      <c r="AT217" s="193" t="s">
        <v>150</v>
      </c>
      <c r="AU217" s="193" t="s">
        <v>82</v>
      </c>
      <c r="AY217" s="14" t="s">
        <v>149</v>
      </c>
      <c r="BE217" s="194">
        <f>IF(N217="základní",J217,0)</f>
        <v>0</v>
      </c>
      <c r="BF217" s="194">
        <f>IF(N217="snížená",J217,0)</f>
        <v>0</v>
      </c>
      <c r="BG217" s="194">
        <f>IF(N217="zákl. přenesená",J217,0)</f>
        <v>0</v>
      </c>
      <c r="BH217" s="194">
        <f>IF(N217="sníž. přenesená",J217,0)</f>
        <v>0</v>
      </c>
      <c r="BI217" s="194">
        <f>IF(N217="nulová",J217,0)</f>
        <v>0</v>
      </c>
      <c r="BJ217" s="14" t="s">
        <v>80</v>
      </c>
      <c r="BK217" s="194">
        <f>ROUND(I217*H217,2)</f>
        <v>0</v>
      </c>
      <c r="BL217" s="14" t="s">
        <v>155</v>
      </c>
      <c r="BM217" s="193" t="s">
        <v>494</v>
      </c>
    </row>
    <row r="218" spans="1:65" s="2" customFormat="1" ht="19.5">
      <c r="A218" s="31"/>
      <c r="B218" s="32"/>
      <c r="C218" s="33"/>
      <c r="D218" s="195" t="s">
        <v>157</v>
      </c>
      <c r="E218" s="33"/>
      <c r="F218" s="196" t="s">
        <v>493</v>
      </c>
      <c r="G218" s="33"/>
      <c r="H218" s="33"/>
      <c r="I218" s="197"/>
      <c r="J218" s="33"/>
      <c r="K218" s="33"/>
      <c r="L218" s="36"/>
      <c r="M218" s="198"/>
      <c r="N218" s="199"/>
      <c r="O218" s="68"/>
      <c r="P218" s="68"/>
      <c r="Q218" s="68"/>
      <c r="R218" s="68"/>
      <c r="S218" s="68"/>
      <c r="T218" s="69"/>
      <c r="U218" s="31"/>
      <c r="V218" s="31"/>
      <c r="W218" s="31"/>
      <c r="X218" s="31"/>
      <c r="Y218" s="31"/>
      <c r="Z218" s="31"/>
      <c r="AA218" s="31"/>
      <c r="AB218" s="31"/>
      <c r="AC218" s="31"/>
      <c r="AD218" s="31"/>
      <c r="AE218" s="31"/>
      <c r="AT218" s="14" t="s">
        <v>157</v>
      </c>
      <c r="AU218" s="14" t="s">
        <v>82</v>
      </c>
    </row>
    <row r="219" spans="1:65" s="2" customFormat="1" ht="19.5">
      <c r="A219" s="31"/>
      <c r="B219" s="32"/>
      <c r="C219" s="33"/>
      <c r="D219" s="195" t="s">
        <v>495</v>
      </c>
      <c r="E219" s="33"/>
      <c r="F219" s="220" t="s">
        <v>496</v>
      </c>
      <c r="G219" s="33"/>
      <c r="H219" s="33"/>
      <c r="I219" s="197"/>
      <c r="J219" s="33"/>
      <c r="K219" s="33"/>
      <c r="L219" s="36"/>
      <c r="M219" s="198"/>
      <c r="N219" s="199"/>
      <c r="O219" s="68"/>
      <c r="P219" s="68"/>
      <c r="Q219" s="68"/>
      <c r="R219" s="68"/>
      <c r="S219" s="68"/>
      <c r="T219" s="69"/>
      <c r="U219" s="31"/>
      <c r="V219" s="31"/>
      <c r="W219" s="31"/>
      <c r="X219" s="31"/>
      <c r="Y219" s="31"/>
      <c r="Z219" s="31"/>
      <c r="AA219" s="31"/>
      <c r="AB219" s="31"/>
      <c r="AC219" s="31"/>
      <c r="AD219" s="31"/>
      <c r="AE219" s="31"/>
      <c r="AT219" s="14" t="s">
        <v>495</v>
      </c>
      <c r="AU219" s="14" t="s">
        <v>82</v>
      </c>
    </row>
    <row r="220" spans="1:65" s="2" customFormat="1" ht="24.2" customHeight="1">
      <c r="A220" s="31"/>
      <c r="B220" s="32"/>
      <c r="C220" s="181" t="s">
        <v>497</v>
      </c>
      <c r="D220" s="181" t="s">
        <v>150</v>
      </c>
      <c r="E220" s="182" t="s">
        <v>498</v>
      </c>
      <c r="F220" s="183" t="s">
        <v>499</v>
      </c>
      <c r="G220" s="184" t="s">
        <v>197</v>
      </c>
      <c r="H220" s="185">
        <v>1</v>
      </c>
      <c r="I220" s="186"/>
      <c r="J220" s="187">
        <f>ROUND(I220*H220,2)</f>
        <v>0</v>
      </c>
      <c r="K220" s="183" t="s">
        <v>154</v>
      </c>
      <c r="L220" s="188"/>
      <c r="M220" s="189" t="s">
        <v>1</v>
      </c>
      <c r="N220" s="190" t="s">
        <v>38</v>
      </c>
      <c r="O220" s="68"/>
      <c r="P220" s="191">
        <f>O220*H220</f>
        <v>0</v>
      </c>
      <c r="Q220" s="191">
        <v>0</v>
      </c>
      <c r="R220" s="191">
        <f>Q220*H220</f>
        <v>0</v>
      </c>
      <c r="S220" s="191">
        <v>0</v>
      </c>
      <c r="T220" s="192">
        <f>S220*H220</f>
        <v>0</v>
      </c>
      <c r="U220" s="31"/>
      <c r="V220" s="31"/>
      <c r="W220" s="31"/>
      <c r="X220" s="31"/>
      <c r="Y220" s="31"/>
      <c r="Z220" s="31"/>
      <c r="AA220" s="31"/>
      <c r="AB220" s="31"/>
      <c r="AC220" s="31"/>
      <c r="AD220" s="31"/>
      <c r="AE220" s="31"/>
      <c r="AR220" s="193" t="s">
        <v>155</v>
      </c>
      <c r="AT220" s="193" t="s">
        <v>150</v>
      </c>
      <c r="AU220" s="193" t="s">
        <v>82</v>
      </c>
      <c r="AY220" s="14" t="s">
        <v>149</v>
      </c>
      <c r="BE220" s="194">
        <f>IF(N220="základní",J220,0)</f>
        <v>0</v>
      </c>
      <c r="BF220" s="194">
        <f>IF(N220="snížená",J220,0)</f>
        <v>0</v>
      </c>
      <c r="BG220" s="194">
        <f>IF(N220="zákl. přenesená",J220,0)</f>
        <v>0</v>
      </c>
      <c r="BH220" s="194">
        <f>IF(N220="sníž. přenesená",J220,0)</f>
        <v>0</v>
      </c>
      <c r="BI220" s="194">
        <f>IF(N220="nulová",J220,0)</f>
        <v>0</v>
      </c>
      <c r="BJ220" s="14" t="s">
        <v>80</v>
      </c>
      <c r="BK220" s="194">
        <f>ROUND(I220*H220,2)</f>
        <v>0</v>
      </c>
      <c r="BL220" s="14" t="s">
        <v>155</v>
      </c>
      <c r="BM220" s="193" t="s">
        <v>500</v>
      </c>
    </row>
    <row r="221" spans="1:65" s="2" customFormat="1" ht="19.5">
      <c r="A221" s="31"/>
      <c r="B221" s="32"/>
      <c r="C221" s="33"/>
      <c r="D221" s="195" t="s">
        <v>157</v>
      </c>
      <c r="E221" s="33"/>
      <c r="F221" s="196" t="s">
        <v>499</v>
      </c>
      <c r="G221" s="33"/>
      <c r="H221" s="33"/>
      <c r="I221" s="197"/>
      <c r="J221" s="33"/>
      <c r="K221" s="33"/>
      <c r="L221" s="36"/>
      <c r="M221" s="198"/>
      <c r="N221" s="199"/>
      <c r="O221" s="68"/>
      <c r="P221" s="68"/>
      <c r="Q221" s="68"/>
      <c r="R221" s="68"/>
      <c r="S221" s="68"/>
      <c r="T221" s="69"/>
      <c r="U221" s="31"/>
      <c r="V221" s="31"/>
      <c r="W221" s="31"/>
      <c r="X221" s="31"/>
      <c r="Y221" s="31"/>
      <c r="Z221" s="31"/>
      <c r="AA221" s="31"/>
      <c r="AB221" s="31"/>
      <c r="AC221" s="31"/>
      <c r="AD221" s="31"/>
      <c r="AE221" s="31"/>
      <c r="AT221" s="14" t="s">
        <v>157</v>
      </c>
      <c r="AU221" s="14" t="s">
        <v>82</v>
      </c>
    </row>
    <row r="222" spans="1:65" s="2" customFormat="1" ht="19.5">
      <c r="A222" s="31"/>
      <c r="B222" s="32"/>
      <c r="C222" s="33"/>
      <c r="D222" s="195" t="s">
        <v>495</v>
      </c>
      <c r="E222" s="33"/>
      <c r="F222" s="220" t="s">
        <v>501</v>
      </c>
      <c r="G222" s="33"/>
      <c r="H222" s="33"/>
      <c r="I222" s="197"/>
      <c r="J222" s="33"/>
      <c r="K222" s="33"/>
      <c r="L222" s="36"/>
      <c r="M222" s="198"/>
      <c r="N222" s="199"/>
      <c r="O222" s="68"/>
      <c r="P222" s="68"/>
      <c r="Q222" s="68"/>
      <c r="R222" s="68"/>
      <c r="S222" s="68"/>
      <c r="T222" s="69"/>
      <c r="U222" s="31"/>
      <c r="V222" s="31"/>
      <c r="W222" s="31"/>
      <c r="X222" s="31"/>
      <c r="Y222" s="31"/>
      <c r="Z222" s="31"/>
      <c r="AA222" s="31"/>
      <c r="AB222" s="31"/>
      <c r="AC222" s="31"/>
      <c r="AD222" s="31"/>
      <c r="AE222" s="31"/>
      <c r="AT222" s="14" t="s">
        <v>495</v>
      </c>
      <c r="AU222" s="14" t="s">
        <v>82</v>
      </c>
    </row>
    <row r="223" spans="1:65" s="2" customFormat="1" ht="24.2" customHeight="1">
      <c r="A223" s="31"/>
      <c r="B223" s="32"/>
      <c r="C223" s="181" t="s">
        <v>502</v>
      </c>
      <c r="D223" s="181" t="s">
        <v>150</v>
      </c>
      <c r="E223" s="182" t="s">
        <v>503</v>
      </c>
      <c r="F223" s="183" t="s">
        <v>504</v>
      </c>
      <c r="G223" s="184" t="s">
        <v>197</v>
      </c>
      <c r="H223" s="185">
        <v>2</v>
      </c>
      <c r="I223" s="186"/>
      <c r="J223" s="187">
        <f>ROUND(I223*H223,2)</f>
        <v>0</v>
      </c>
      <c r="K223" s="183" t="s">
        <v>154</v>
      </c>
      <c r="L223" s="188"/>
      <c r="M223" s="189" t="s">
        <v>1</v>
      </c>
      <c r="N223" s="190" t="s">
        <v>38</v>
      </c>
      <c r="O223" s="68"/>
      <c r="P223" s="191">
        <f>O223*H223</f>
        <v>0</v>
      </c>
      <c r="Q223" s="191">
        <v>0</v>
      </c>
      <c r="R223" s="191">
        <f>Q223*H223</f>
        <v>0</v>
      </c>
      <c r="S223" s="191">
        <v>0</v>
      </c>
      <c r="T223" s="192">
        <f>S223*H223</f>
        <v>0</v>
      </c>
      <c r="U223" s="31"/>
      <c r="V223" s="31"/>
      <c r="W223" s="31"/>
      <c r="X223" s="31"/>
      <c r="Y223" s="31"/>
      <c r="Z223" s="31"/>
      <c r="AA223" s="31"/>
      <c r="AB223" s="31"/>
      <c r="AC223" s="31"/>
      <c r="AD223" s="31"/>
      <c r="AE223" s="31"/>
      <c r="AR223" s="193" t="s">
        <v>155</v>
      </c>
      <c r="AT223" s="193" t="s">
        <v>150</v>
      </c>
      <c r="AU223" s="193" t="s">
        <v>82</v>
      </c>
      <c r="AY223" s="14" t="s">
        <v>149</v>
      </c>
      <c r="BE223" s="194">
        <f>IF(N223="základní",J223,0)</f>
        <v>0</v>
      </c>
      <c r="BF223" s="194">
        <f>IF(N223="snížená",J223,0)</f>
        <v>0</v>
      </c>
      <c r="BG223" s="194">
        <f>IF(N223="zákl. přenesená",J223,0)</f>
        <v>0</v>
      </c>
      <c r="BH223" s="194">
        <f>IF(N223="sníž. přenesená",J223,0)</f>
        <v>0</v>
      </c>
      <c r="BI223" s="194">
        <f>IF(N223="nulová",J223,0)</f>
        <v>0</v>
      </c>
      <c r="BJ223" s="14" t="s">
        <v>80</v>
      </c>
      <c r="BK223" s="194">
        <f>ROUND(I223*H223,2)</f>
        <v>0</v>
      </c>
      <c r="BL223" s="14" t="s">
        <v>155</v>
      </c>
      <c r="BM223" s="193" t="s">
        <v>505</v>
      </c>
    </row>
    <row r="224" spans="1:65" s="2" customFormat="1" ht="11.25">
      <c r="A224" s="31"/>
      <c r="B224" s="32"/>
      <c r="C224" s="33"/>
      <c r="D224" s="195" t="s">
        <v>157</v>
      </c>
      <c r="E224" s="33"/>
      <c r="F224" s="196" t="s">
        <v>504</v>
      </c>
      <c r="G224" s="33"/>
      <c r="H224" s="33"/>
      <c r="I224" s="197"/>
      <c r="J224" s="33"/>
      <c r="K224" s="33"/>
      <c r="L224" s="36"/>
      <c r="M224" s="198"/>
      <c r="N224" s="199"/>
      <c r="O224" s="68"/>
      <c r="P224" s="68"/>
      <c r="Q224" s="68"/>
      <c r="R224" s="68"/>
      <c r="S224" s="68"/>
      <c r="T224" s="69"/>
      <c r="U224" s="31"/>
      <c r="V224" s="31"/>
      <c r="W224" s="31"/>
      <c r="X224" s="31"/>
      <c r="Y224" s="31"/>
      <c r="Z224" s="31"/>
      <c r="AA224" s="31"/>
      <c r="AB224" s="31"/>
      <c r="AC224" s="31"/>
      <c r="AD224" s="31"/>
      <c r="AE224" s="31"/>
      <c r="AT224" s="14" t="s">
        <v>157</v>
      </c>
      <c r="AU224" s="14" t="s">
        <v>82</v>
      </c>
    </row>
    <row r="225" spans="1:65" s="2" customFormat="1" ht="19.5">
      <c r="A225" s="31"/>
      <c r="B225" s="32"/>
      <c r="C225" s="33"/>
      <c r="D225" s="195" t="s">
        <v>495</v>
      </c>
      <c r="E225" s="33"/>
      <c r="F225" s="220" t="s">
        <v>506</v>
      </c>
      <c r="G225" s="33"/>
      <c r="H225" s="33"/>
      <c r="I225" s="197"/>
      <c r="J225" s="33"/>
      <c r="K225" s="33"/>
      <c r="L225" s="36"/>
      <c r="M225" s="198"/>
      <c r="N225" s="199"/>
      <c r="O225" s="68"/>
      <c r="P225" s="68"/>
      <c r="Q225" s="68"/>
      <c r="R225" s="68"/>
      <c r="S225" s="68"/>
      <c r="T225" s="69"/>
      <c r="U225" s="31"/>
      <c r="V225" s="31"/>
      <c r="W225" s="31"/>
      <c r="X225" s="31"/>
      <c r="Y225" s="31"/>
      <c r="Z225" s="31"/>
      <c r="AA225" s="31"/>
      <c r="AB225" s="31"/>
      <c r="AC225" s="31"/>
      <c r="AD225" s="31"/>
      <c r="AE225" s="31"/>
      <c r="AT225" s="14" t="s">
        <v>495</v>
      </c>
      <c r="AU225" s="14" t="s">
        <v>82</v>
      </c>
    </row>
    <row r="226" spans="1:65" s="2" customFormat="1" ht="24.2" customHeight="1">
      <c r="A226" s="31"/>
      <c r="B226" s="32"/>
      <c r="C226" s="181" t="s">
        <v>507</v>
      </c>
      <c r="D226" s="181" t="s">
        <v>150</v>
      </c>
      <c r="E226" s="182" t="s">
        <v>508</v>
      </c>
      <c r="F226" s="183" t="s">
        <v>509</v>
      </c>
      <c r="G226" s="184" t="s">
        <v>197</v>
      </c>
      <c r="H226" s="185">
        <v>1</v>
      </c>
      <c r="I226" s="186"/>
      <c r="J226" s="187">
        <f>ROUND(I226*H226,2)</f>
        <v>0</v>
      </c>
      <c r="K226" s="183" t="s">
        <v>154</v>
      </c>
      <c r="L226" s="188"/>
      <c r="M226" s="189" t="s">
        <v>1</v>
      </c>
      <c r="N226" s="190" t="s">
        <v>38</v>
      </c>
      <c r="O226" s="68"/>
      <c r="P226" s="191">
        <f>O226*H226</f>
        <v>0</v>
      </c>
      <c r="Q226" s="191">
        <v>0</v>
      </c>
      <c r="R226" s="191">
        <f>Q226*H226</f>
        <v>0</v>
      </c>
      <c r="S226" s="191">
        <v>0</v>
      </c>
      <c r="T226" s="192">
        <f>S226*H226</f>
        <v>0</v>
      </c>
      <c r="U226" s="31"/>
      <c r="V226" s="31"/>
      <c r="W226" s="31"/>
      <c r="X226" s="31"/>
      <c r="Y226" s="31"/>
      <c r="Z226" s="31"/>
      <c r="AA226" s="31"/>
      <c r="AB226" s="31"/>
      <c r="AC226" s="31"/>
      <c r="AD226" s="31"/>
      <c r="AE226" s="31"/>
      <c r="AR226" s="193" t="s">
        <v>155</v>
      </c>
      <c r="AT226" s="193" t="s">
        <v>150</v>
      </c>
      <c r="AU226" s="193" t="s">
        <v>82</v>
      </c>
      <c r="AY226" s="14" t="s">
        <v>149</v>
      </c>
      <c r="BE226" s="194">
        <f>IF(N226="základní",J226,0)</f>
        <v>0</v>
      </c>
      <c r="BF226" s="194">
        <f>IF(N226="snížená",J226,0)</f>
        <v>0</v>
      </c>
      <c r="BG226" s="194">
        <f>IF(N226="zákl. přenesená",J226,0)</f>
        <v>0</v>
      </c>
      <c r="BH226" s="194">
        <f>IF(N226="sníž. přenesená",J226,0)</f>
        <v>0</v>
      </c>
      <c r="BI226" s="194">
        <f>IF(N226="nulová",J226,0)</f>
        <v>0</v>
      </c>
      <c r="BJ226" s="14" t="s">
        <v>80</v>
      </c>
      <c r="BK226" s="194">
        <f>ROUND(I226*H226,2)</f>
        <v>0</v>
      </c>
      <c r="BL226" s="14" t="s">
        <v>155</v>
      </c>
      <c r="BM226" s="193" t="s">
        <v>510</v>
      </c>
    </row>
    <row r="227" spans="1:65" s="2" customFormat="1" ht="19.5">
      <c r="A227" s="31"/>
      <c r="B227" s="32"/>
      <c r="C227" s="33"/>
      <c r="D227" s="195" t="s">
        <v>157</v>
      </c>
      <c r="E227" s="33"/>
      <c r="F227" s="196" t="s">
        <v>509</v>
      </c>
      <c r="G227" s="33"/>
      <c r="H227" s="33"/>
      <c r="I227" s="197"/>
      <c r="J227" s="33"/>
      <c r="K227" s="33"/>
      <c r="L227" s="36"/>
      <c r="M227" s="198"/>
      <c r="N227" s="199"/>
      <c r="O227" s="68"/>
      <c r="P227" s="68"/>
      <c r="Q227" s="68"/>
      <c r="R227" s="68"/>
      <c r="S227" s="68"/>
      <c r="T227" s="69"/>
      <c r="U227" s="31"/>
      <c r="V227" s="31"/>
      <c r="W227" s="31"/>
      <c r="X227" s="31"/>
      <c r="Y227" s="31"/>
      <c r="Z227" s="31"/>
      <c r="AA227" s="31"/>
      <c r="AB227" s="31"/>
      <c r="AC227" s="31"/>
      <c r="AD227" s="31"/>
      <c r="AE227" s="31"/>
      <c r="AT227" s="14" t="s">
        <v>157</v>
      </c>
      <c r="AU227" s="14" t="s">
        <v>82</v>
      </c>
    </row>
    <row r="228" spans="1:65" s="2" customFormat="1" ht="19.5">
      <c r="A228" s="31"/>
      <c r="B228" s="32"/>
      <c r="C228" s="33"/>
      <c r="D228" s="195" t="s">
        <v>495</v>
      </c>
      <c r="E228" s="33"/>
      <c r="F228" s="220" t="s">
        <v>511</v>
      </c>
      <c r="G228" s="33"/>
      <c r="H228" s="33"/>
      <c r="I228" s="197"/>
      <c r="J228" s="33"/>
      <c r="K228" s="33"/>
      <c r="L228" s="36"/>
      <c r="M228" s="198"/>
      <c r="N228" s="199"/>
      <c r="O228" s="68"/>
      <c r="P228" s="68"/>
      <c r="Q228" s="68"/>
      <c r="R228" s="68"/>
      <c r="S228" s="68"/>
      <c r="T228" s="69"/>
      <c r="U228" s="31"/>
      <c r="V228" s="31"/>
      <c r="W228" s="31"/>
      <c r="X228" s="31"/>
      <c r="Y228" s="31"/>
      <c r="Z228" s="31"/>
      <c r="AA228" s="31"/>
      <c r="AB228" s="31"/>
      <c r="AC228" s="31"/>
      <c r="AD228" s="31"/>
      <c r="AE228" s="31"/>
      <c r="AT228" s="14" t="s">
        <v>495</v>
      </c>
      <c r="AU228" s="14" t="s">
        <v>82</v>
      </c>
    </row>
    <row r="229" spans="1:65" s="2" customFormat="1" ht="24.2" customHeight="1">
      <c r="A229" s="31"/>
      <c r="B229" s="32"/>
      <c r="C229" s="200" t="s">
        <v>512</v>
      </c>
      <c r="D229" s="200" t="s">
        <v>185</v>
      </c>
      <c r="E229" s="201" t="s">
        <v>513</v>
      </c>
      <c r="F229" s="202" t="s">
        <v>514</v>
      </c>
      <c r="G229" s="203" t="s">
        <v>197</v>
      </c>
      <c r="H229" s="204">
        <v>2</v>
      </c>
      <c r="I229" s="205"/>
      <c r="J229" s="206">
        <f>ROUND(I229*H229,2)</f>
        <v>0</v>
      </c>
      <c r="K229" s="202" t="s">
        <v>154</v>
      </c>
      <c r="L229" s="36"/>
      <c r="M229" s="207" t="s">
        <v>1</v>
      </c>
      <c r="N229" s="208" t="s">
        <v>38</v>
      </c>
      <c r="O229" s="68"/>
      <c r="P229" s="191">
        <f>O229*H229</f>
        <v>0</v>
      </c>
      <c r="Q229" s="191">
        <v>0</v>
      </c>
      <c r="R229" s="191">
        <f>Q229*H229</f>
        <v>0</v>
      </c>
      <c r="S229" s="191">
        <v>0</v>
      </c>
      <c r="T229" s="192">
        <f>S229*H229</f>
        <v>0</v>
      </c>
      <c r="U229" s="31"/>
      <c r="V229" s="31"/>
      <c r="W229" s="31"/>
      <c r="X229" s="31"/>
      <c r="Y229" s="31"/>
      <c r="Z229" s="31"/>
      <c r="AA229" s="31"/>
      <c r="AB229" s="31"/>
      <c r="AC229" s="31"/>
      <c r="AD229" s="31"/>
      <c r="AE229" s="31"/>
      <c r="AR229" s="193" t="s">
        <v>164</v>
      </c>
      <c r="AT229" s="193" t="s">
        <v>185</v>
      </c>
      <c r="AU229" s="193" t="s">
        <v>82</v>
      </c>
      <c r="AY229" s="14" t="s">
        <v>149</v>
      </c>
      <c r="BE229" s="194">
        <f>IF(N229="základní",J229,0)</f>
        <v>0</v>
      </c>
      <c r="BF229" s="194">
        <f>IF(N229="snížená",J229,0)</f>
        <v>0</v>
      </c>
      <c r="BG229" s="194">
        <f>IF(N229="zákl. přenesená",J229,0)</f>
        <v>0</v>
      </c>
      <c r="BH229" s="194">
        <f>IF(N229="sníž. přenesená",J229,0)</f>
        <v>0</v>
      </c>
      <c r="BI229" s="194">
        <f>IF(N229="nulová",J229,0)</f>
        <v>0</v>
      </c>
      <c r="BJ229" s="14" t="s">
        <v>80</v>
      </c>
      <c r="BK229" s="194">
        <f>ROUND(I229*H229,2)</f>
        <v>0</v>
      </c>
      <c r="BL229" s="14" t="s">
        <v>164</v>
      </c>
      <c r="BM229" s="193" t="s">
        <v>515</v>
      </c>
    </row>
    <row r="230" spans="1:65" s="2" customFormat="1" ht="48.75">
      <c r="A230" s="31"/>
      <c r="B230" s="32"/>
      <c r="C230" s="33"/>
      <c r="D230" s="195" t="s">
        <v>157</v>
      </c>
      <c r="E230" s="33"/>
      <c r="F230" s="196" t="s">
        <v>516</v>
      </c>
      <c r="G230" s="33"/>
      <c r="H230" s="33"/>
      <c r="I230" s="197"/>
      <c r="J230" s="33"/>
      <c r="K230" s="33"/>
      <c r="L230" s="36"/>
      <c r="M230" s="198"/>
      <c r="N230" s="199"/>
      <c r="O230" s="68"/>
      <c r="P230" s="68"/>
      <c r="Q230" s="68"/>
      <c r="R230" s="68"/>
      <c r="S230" s="68"/>
      <c r="T230" s="69"/>
      <c r="U230" s="31"/>
      <c r="V230" s="31"/>
      <c r="W230" s="31"/>
      <c r="X230" s="31"/>
      <c r="Y230" s="31"/>
      <c r="Z230" s="31"/>
      <c r="AA230" s="31"/>
      <c r="AB230" s="31"/>
      <c r="AC230" s="31"/>
      <c r="AD230" s="31"/>
      <c r="AE230" s="31"/>
      <c r="AT230" s="14" t="s">
        <v>157</v>
      </c>
      <c r="AU230" s="14" t="s">
        <v>82</v>
      </c>
    </row>
    <row r="231" spans="1:65" s="2" customFormat="1" ht="24.2" customHeight="1">
      <c r="A231" s="31"/>
      <c r="B231" s="32"/>
      <c r="C231" s="181" t="s">
        <v>517</v>
      </c>
      <c r="D231" s="181" t="s">
        <v>150</v>
      </c>
      <c r="E231" s="182" t="s">
        <v>518</v>
      </c>
      <c r="F231" s="183" t="s">
        <v>519</v>
      </c>
      <c r="G231" s="184" t="s">
        <v>197</v>
      </c>
      <c r="H231" s="185">
        <v>2</v>
      </c>
      <c r="I231" s="186"/>
      <c r="J231" s="187">
        <f>ROUND(I231*H231,2)</f>
        <v>0</v>
      </c>
      <c r="K231" s="183" t="s">
        <v>154</v>
      </c>
      <c r="L231" s="188"/>
      <c r="M231" s="189" t="s">
        <v>1</v>
      </c>
      <c r="N231" s="190" t="s">
        <v>38</v>
      </c>
      <c r="O231" s="68"/>
      <c r="P231" s="191">
        <f>O231*H231</f>
        <v>0</v>
      </c>
      <c r="Q231" s="191">
        <v>0</v>
      </c>
      <c r="R231" s="191">
        <f>Q231*H231</f>
        <v>0</v>
      </c>
      <c r="S231" s="191">
        <v>0</v>
      </c>
      <c r="T231" s="192">
        <f>S231*H231</f>
        <v>0</v>
      </c>
      <c r="U231" s="31"/>
      <c r="V231" s="31"/>
      <c r="W231" s="31"/>
      <c r="X231" s="31"/>
      <c r="Y231" s="31"/>
      <c r="Z231" s="31"/>
      <c r="AA231" s="31"/>
      <c r="AB231" s="31"/>
      <c r="AC231" s="31"/>
      <c r="AD231" s="31"/>
      <c r="AE231" s="31"/>
      <c r="AR231" s="193" t="s">
        <v>155</v>
      </c>
      <c r="AT231" s="193" t="s">
        <v>150</v>
      </c>
      <c r="AU231" s="193" t="s">
        <v>82</v>
      </c>
      <c r="AY231" s="14" t="s">
        <v>149</v>
      </c>
      <c r="BE231" s="194">
        <f>IF(N231="základní",J231,0)</f>
        <v>0</v>
      </c>
      <c r="BF231" s="194">
        <f>IF(N231="snížená",J231,0)</f>
        <v>0</v>
      </c>
      <c r="BG231" s="194">
        <f>IF(N231="zákl. přenesená",J231,0)</f>
        <v>0</v>
      </c>
      <c r="BH231" s="194">
        <f>IF(N231="sníž. přenesená",J231,0)</f>
        <v>0</v>
      </c>
      <c r="BI231" s="194">
        <f>IF(N231="nulová",J231,0)</f>
        <v>0</v>
      </c>
      <c r="BJ231" s="14" t="s">
        <v>80</v>
      </c>
      <c r="BK231" s="194">
        <f>ROUND(I231*H231,2)</f>
        <v>0</v>
      </c>
      <c r="BL231" s="14" t="s">
        <v>155</v>
      </c>
      <c r="BM231" s="193" t="s">
        <v>520</v>
      </c>
    </row>
    <row r="232" spans="1:65" s="2" customFormat="1" ht="19.5">
      <c r="A232" s="31"/>
      <c r="B232" s="32"/>
      <c r="C232" s="33"/>
      <c r="D232" s="195" t="s">
        <v>157</v>
      </c>
      <c r="E232" s="33"/>
      <c r="F232" s="196" t="s">
        <v>519</v>
      </c>
      <c r="G232" s="33"/>
      <c r="H232" s="33"/>
      <c r="I232" s="197"/>
      <c r="J232" s="33"/>
      <c r="K232" s="33"/>
      <c r="L232" s="36"/>
      <c r="M232" s="198"/>
      <c r="N232" s="199"/>
      <c r="O232" s="68"/>
      <c r="P232" s="68"/>
      <c r="Q232" s="68"/>
      <c r="R232" s="68"/>
      <c r="S232" s="68"/>
      <c r="T232" s="69"/>
      <c r="U232" s="31"/>
      <c r="V232" s="31"/>
      <c r="W232" s="31"/>
      <c r="X232" s="31"/>
      <c r="Y232" s="31"/>
      <c r="Z232" s="31"/>
      <c r="AA232" s="31"/>
      <c r="AB232" s="31"/>
      <c r="AC232" s="31"/>
      <c r="AD232" s="31"/>
      <c r="AE232" s="31"/>
      <c r="AT232" s="14" t="s">
        <v>157</v>
      </c>
      <c r="AU232" s="14" t="s">
        <v>82</v>
      </c>
    </row>
    <row r="233" spans="1:65" s="2" customFormat="1" ht="24.2" customHeight="1">
      <c r="A233" s="31"/>
      <c r="B233" s="32"/>
      <c r="C233" s="181" t="s">
        <v>521</v>
      </c>
      <c r="D233" s="181" t="s">
        <v>150</v>
      </c>
      <c r="E233" s="182" t="s">
        <v>522</v>
      </c>
      <c r="F233" s="183" t="s">
        <v>523</v>
      </c>
      <c r="G233" s="184" t="s">
        <v>197</v>
      </c>
      <c r="H233" s="185">
        <v>2</v>
      </c>
      <c r="I233" s="186"/>
      <c r="J233" s="187">
        <f>ROUND(I233*H233,2)</f>
        <v>0</v>
      </c>
      <c r="K233" s="183" t="s">
        <v>154</v>
      </c>
      <c r="L233" s="188"/>
      <c r="M233" s="189" t="s">
        <v>1</v>
      </c>
      <c r="N233" s="190" t="s">
        <v>38</v>
      </c>
      <c r="O233" s="68"/>
      <c r="P233" s="191">
        <f>O233*H233</f>
        <v>0</v>
      </c>
      <c r="Q233" s="191">
        <v>0</v>
      </c>
      <c r="R233" s="191">
        <f>Q233*H233</f>
        <v>0</v>
      </c>
      <c r="S233" s="191">
        <v>0</v>
      </c>
      <c r="T233" s="192">
        <f>S233*H233</f>
        <v>0</v>
      </c>
      <c r="U233" s="31"/>
      <c r="V233" s="31"/>
      <c r="W233" s="31"/>
      <c r="X233" s="31"/>
      <c r="Y233" s="31"/>
      <c r="Z233" s="31"/>
      <c r="AA233" s="31"/>
      <c r="AB233" s="31"/>
      <c r="AC233" s="31"/>
      <c r="AD233" s="31"/>
      <c r="AE233" s="31"/>
      <c r="AR233" s="193" t="s">
        <v>155</v>
      </c>
      <c r="AT233" s="193" t="s">
        <v>150</v>
      </c>
      <c r="AU233" s="193" t="s">
        <v>82</v>
      </c>
      <c r="AY233" s="14" t="s">
        <v>149</v>
      </c>
      <c r="BE233" s="194">
        <f>IF(N233="základní",J233,0)</f>
        <v>0</v>
      </c>
      <c r="BF233" s="194">
        <f>IF(N233="snížená",J233,0)</f>
        <v>0</v>
      </c>
      <c r="BG233" s="194">
        <f>IF(N233="zákl. přenesená",J233,0)</f>
        <v>0</v>
      </c>
      <c r="BH233" s="194">
        <f>IF(N233="sníž. přenesená",J233,0)</f>
        <v>0</v>
      </c>
      <c r="BI233" s="194">
        <f>IF(N233="nulová",J233,0)</f>
        <v>0</v>
      </c>
      <c r="BJ233" s="14" t="s">
        <v>80</v>
      </c>
      <c r="BK233" s="194">
        <f>ROUND(I233*H233,2)</f>
        <v>0</v>
      </c>
      <c r="BL233" s="14" t="s">
        <v>155</v>
      </c>
      <c r="BM233" s="193" t="s">
        <v>524</v>
      </c>
    </row>
    <row r="234" spans="1:65" s="2" customFormat="1" ht="19.5">
      <c r="A234" s="31"/>
      <c r="B234" s="32"/>
      <c r="C234" s="33"/>
      <c r="D234" s="195" t="s">
        <v>157</v>
      </c>
      <c r="E234" s="33"/>
      <c r="F234" s="196" t="s">
        <v>523</v>
      </c>
      <c r="G234" s="33"/>
      <c r="H234" s="33"/>
      <c r="I234" s="197"/>
      <c r="J234" s="33"/>
      <c r="K234" s="33"/>
      <c r="L234" s="36"/>
      <c r="M234" s="198"/>
      <c r="N234" s="199"/>
      <c r="O234" s="68"/>
      <c r="P234" s="68"/>
      <c r="Q234" s="68"/>
      <c r="R234" s="68"/>
      <c r="S234" s="68"/>
      <c r="T234" s="69"/>
      <c r="U234" s="31"/>
      <c r="V234" s="31"/>
      <c r="W234" s="31"/>
      <c r="X234" s="31"/>
      <c r="Y234" s="31"/>
      <c r="Z234" s="31"/>
      <c r="AA234" s="31"/>
      <c r="AB234" s="31"/>
      <c r="AC234" s="31"/>
      <c r="AD234" s="31"/>
      <c r="AE234" s="31"/>
      <c r="AT234" s="14" t="s">
        <v>157</v>
      </c>
      <c r="AU234" s="14" t="s">
        <v>82</v>
      </c>
    </row>
    <row r="235" spans="1:65" s="2" customFormat="1" ht="24.2" customHeight="1">
      <c r="A235" s="31"/>
      <c r="B235" s="32"/>
      <c r="C235" s="200" t="s">
        <v>525</v>
      </c>
      <c r="D235" s="200" t="s">
        <v>185</v>
      </c>
      <c r="E235" s="201" t="s">
        <v>526</v>
      </c>
      <c r="F235" s="202" t="s">
        <v>527</v>
      </c>
      <c r="G235" s="203" t="s">
        <v>197</v>
      </c>
      <c r="H235" s="204">
        <v>2</v>
      </c>
      <c r="I235" s="205"/>
      <c r="J235" s="206">
        <f>ROUND(I235*H235,2)</f>
        <v>0</v>
      </c>
      <c r="K235" s="202" t="s">
        <v>154</v>
      </c>
      <c r="L235" s="36"/>
      <c r="M235" s="207" t="s">
        <v>1</v>
      </c>
      <c r="N235" s="208" t="s">
        <v>38</v>
      </c>
      <c r="O235" s="68"/>
      <c r="P235" s="191">
        <f>O235*H235</f>
        <v>0</v>
      </c>
      <c r="Q235" s="191">
        <v>0</v>
      </c>
      <c r="R235" s="191">
        <f>Q235*H235</f>
        <v>0</v>
      </c>
      <c r="S235" s="191">
        <v>0</v>
      </c>
      <c r="T235" s="192">
        <f>S235*H235</f>
        <v>0</v>
      </c>
      <c r="U235" s="31"/>
      <c r="V235" s="31"/>
      <c r="W235" s="31"/>
      <c r="X235" s="31"/>
      <c r="Y235" s="31"/>
      <c r="Z235" s="31"/>
      <c r="AA235" s="31"/>
      <c r="AB235" s="31"/>
      <c r="AC235" s="31"/>
      <c r="AD235" s="31"/>
      <c r="AE235" s="31"/>
      <c r="AR235" s="193" t="s">
        <v>202</v>
      </c>
      <c r="AT235" s="193" t="s">
        <v>185</v>
      </c>
      <c r="AU235" s="193" t="s">
        <v>82</v>
      </c>
      <c r="AY235" s="14" t="s">
        <v>149</v>
      </c>
      <c r="BE235" s="194">
        <f>IF(N235="základní",J235,0)</f>
        <v>0</v>
      </c>
      <c r="BF235" s="194">
        <f>IF(N235="snížená",J235,0)</f>
        <v>0</v>
      </c>
      <c r="BG235" s="194">
        <f>IF(N235="zákl. přenesená",J235,0)</f>
        <v>0</v>
      </c>
      <c r="BH235" s="194">
        <f>IF(N235="sníž. přenesená",J235,0)</f>
        <v>0</v>
      </c>
      <c r="BI235" s="194">
        <f>IF(N235="nulová",J235,0)</f>
        <v>0</v>
      </c>
      <c r="BJ235" s="14" t="s">
        <v>80</v>
      </c>
      <c r="BK235" s="194">
        <f>ROUND(I235*H235,2)</f>
        <v>0</v>
      </c>
      <c r="BL235" s="14" t="s">
        <v>202</v>
      </c>
      <c r="BM235" s="193" t="s">
        <v>528</v>
      </c>
    </row>
    <row r="236" spans="1:65" s="2" customFormat="1" ht="19.5">
      <c r="A236" s="31"/>
      <c r="B236" s="32"/>
      <c r="C236" s="33"/>
      <c r="D236" s="195" t="s">
        <v>157</v>
      </c>
      <c r="E236" s="33"/>
      <c r="F236" s="196" t="s">
        <v>527</v>
      </c>
      <c r="G236" s="33"/>
      <c r="H236" s="33"/>
      <c r="I236" s="197"/>
      <c r="J236" s="33"/>
      <c r="K236" s="33"/>
      <c r="L236" s="36"/>
      <c r="M236" s="198"/>
      <c r="N236" s="199"/>
      <c r="O236" s="68"/>
      <c r="P236" s="68"/>
      <c r="Q236" s="68"/>
      <c r="R236" s="68"/>
      <c r="S236" s="68"/>
      <c r="T236" s="69"/>
      <c r="U236" s="31"/>
      <c r="V236" s="31"/>
      <c r="W236" s="31"/>
      <c r="X236" s="31"/>
      <c r="Y236" s="31"/>
      <c r="Z236" s="31"/>
      <c r="AA236" s="31"/>
      <c r="AB236" s="31"/>
      <c r="AC236" s="31"/>
      <c r="AD236" s="31"/>
      <c r="AE236" s="31"/>
      <c r="AT236" s="14" t="s">
        <v>157</v>
      </c>
      <c r="AU236" s="14" t="s">
        <v>82</v>
      </c>
    </row>
    <row r="237" spans="1:65" s="2" customFormat="1" ht="24.2" customHeight="1">
      <c r="A237" s="31"/>
      <c r="B237" s="32"/>
      <c r="C237" s="200" t="s">
        <v>529</v>
      </c>
      <c r="D237" s="200" t="s">
        <v>185</v>
      </c>
      <c r="E237" s="201" t="s">
        <v>530</v>
      </c>
      <c r="F237" s="202" t="s">
        <v>531</v>
      </c>
      <c r="G237" s="203" t="s">
        <v>197</v>
      </c>
      <c r="H237" s="204">
        <v>1</v>
      </c>
      <c r="I237" s="205"/>
      <c r="J237" s="206">
        <f>ROUND(I237*H237,2)</f>
        <v>0</v>
      </c>
      <c r="K237" s="202" t="s">
        <v>154</v>
      </c>
      <c r="L237" s="36"/>
      <c r="M237" s="207" t="s">
        <v>1</v>
      </c>
      <c r="N237" s="208" t="s">
        <v>38</v>
      </c>
      <c r="O237" s="68"/>
      <c r="P237" s="191">
        <f>O237*H237</f>
        <v>0</v>
      </c>
      <c r="Q237" s="191">
        <v>0</v>
      </c>
      <c r="R237" s="191">
        <f>Q237*H237</f>
        <v>0</v>
      </c>
      <c r="S237" s="191">
        <v>0</v>
      </c>
      <c r="T237" s="192">
        <f>S237*H237</f>
        <v>0</v>
      </c>
      <c r="U237" s="31"/>
      <c r="V237" s="31"/>
      <c r="W237" s="31"/>
      <c r="X237" s="31"/>
      <c r="Y237" s="31"/>
      <c r="Z237" s="31"/>
      <c r="AA237" s="31"/>
      <c r="AB237" s="31"/>
      <c r="AC237" s="31"/>
      <c r="AD237" s="31"/>
      <c r="AE237" s="31"/>
      <c r="AR237" s="193" t="s">
        <v>202</v>
      </c>
      <c r="AT237" s="193" t="s">
        <v>185</v>
      </c>
      <c r="AU237" s="193" t="s">
        <v>82</v>
      </c>
      <c r="AY237" s="14" t="s">
        <v>149</v>
      </c>
      <c r="BE237" s="194">
        <f>IF(N237="základní",J237,0)</f>
        <v>0</v>
      </c>
      <c r="BF237" s="194">
        <f>IF(N237="snížená",J237,0)</f>
        <v>0</v>
      </c>
      <c r="BG237" s="194">
        <f>IF(N237="zákl. přenesená",J237,0)</f>
        <v>0</v>
      </c>
      <c r="BH237" s="194">
        <f>IF(N237="sníž. přenesená",J237,0)</f>
        <v>0</v>
      </c>
      <c r="BI237" s="194">
        <f>IF(N237="nulová",J237,0)</f>
        <v>0</v>
      </c>
      <c r="BJ237" s="14" t="s">
        <v>80</v>
      </c>
      <c r="BK237" s="194">
        <f>ROUND(I237*H237,2)</f>
        <v>0</v>
      </c>
      <c r="BL237" s="14" t="s">
        <v>202</v>
      </c>
      <c r="BM237" s="193" t="s">
        <v>532</v>
      </c>
    </row>
    <row r="238" spans="1:65" s="2" customFormat="1" ht="68.25">
      <c r="A238" s="31"/>
      <c r="B238" s="32"/>
      <c r="C238" s="33"/>
      <c r="D238" s="195" t="s">
        <v>157</v>
      </c>
      <c r="E238" s="33"/>
      <c r="F238" s="196" t="s">
        <v>533</v>
      </c>
      <c r="G238" s="33"/>
      <c r="H238" s="33"/>
      <c r="I238" s="197"/>
      <c r="J238" s="33"/>
      <c r="K238" s="33"/>
      <c r="L238" s="36"/>
      <c r="M238" s="198"/>
      <c r="N238" s="199"/>
      <c r="O238" s="68"/>
      <c r="P238" s="68"/>
      <c r="Q238" s="68"/>
      <c r="R238" s="68"/>
      <c r="S238" s="68"/>
      <c r="T238" s="69"/>
      <c r="U238" s="31"/>
      <c r="V238" s="31"/>
      <c r="W238" s="31"/>
      <c r="X238" s="31"/>
      <c r="Y238" s="31"/>
      <c r="Z238" s="31"/>
      <c r="AA238" s="31"/>
      <c r="AB238" s="31"/>
      <c r="AC238" s="31"/>
      <c r="AD238" s="31"/>
      <c r="AE238" s="31"/>
      <c r="AT238" s="14" t="s">
        <v>157</v>
      </c>
      <c r="AU238" s="14" t="s">
        <v>82</v>
      </c>
    </row>
    <row r="239" spans="1:65" s="2" customFormat="1" ht="24.2" customHeight="1">
      <c r="A239" s="31"/>
      <c r="B239" s="32"/>
      <c r="C239" s="200" t="s">
        <v>534</v>
      </c>
      <c r="D239" s="200" t="s">
        <v>185</v>
      </c>
      <c r="E239" s="201" t="s">
        <v>535</v>
      </c>
      <c r="F239" s="202" t="s">
        <v>536</v>
      </c>
      <c r="G239" s="203" t="s">
        <v>197</v>
      </c>
      <c r="H239" s="204">
        <v>1</v>
      </c>
      <c r="I239" s="205"/>
      <c r="J239" s="206">
        <f>ROUND(I239*H239,2)</f>
        <v>0</v>
      </c>
      <c r="K239" s="202" t="s">
        <v>154</v>
      </c>
      <c r="L239" s="36"/>
      <c r="M239" s="207" t="s">
        <v>1</v>
      </c>
      <c r="N239" s="208" t="s">
        <v>38</v>
      </c>
      <c r="O239" s="68"/>
      <c r="P239" s="191">
        <f>O239*H239</f>
        <v>0</v>
      </c>
      <c r="Q239" s="191">
        <v>0</v>
      </c>
      <c r="R239" s="191">
        <f>Q239*H239</f>
        <v>0</v>
      </c>
      <c r="S239" s="191">
        <v>0</v>
      </c>
      <c r="T239" s="192">
        <f>S239*H239</f>
        <v>0</v>
      </c>
      <c r="U239" s="31"/>
      <c r="V239" s="31"/>
      <c r="W239" s="31"/>
      <c r="X239" s="31"/>
      <c r="Y239" s="31"/>
      <c r="Z239" s="31"/>
      <c r="AA239" s="31"/>
      <c r="AB239" s="31"/>
      <c r="AC239" s="31"/>
      <c r="AD239" s="31"/>
      <c r="AE239" s="31"/>
      <c r="AR239" s="193" t="s">
        <v>202</v>
      </c>
      <c r="AT239" s="193" t="s">
        <v>185</v>
      </c>
      <c r="AU239" s="193" t="s">
        <v>82</v>
      </c>
      <c r="AY239" s="14" t="s">
        <v>149</v>
      </c>
      <c r="BE239" s="194">
        <f>IF(N239="základní",J239,0)</f>
        <v>0</v>
      </c>
      <c r="BF239" s="194">
        <f>IF(N239="snížená",J239,0)</f>
        <v>0</v>
      </c>
      <c r="BG239" s="194">
        <f>IF(N239="zákl. přenesená",J239,0)</f>
        <v>0</v>
      </c>
      <c r="BH239" s="194">
        <f>IF(N239="sníž. přenesená",J239,0)</f>
        <v>0</v>
      </c>
      <c r="BI239" s="194">
        <f>IF(N239="nulová",J239,0)</f>
        <v>0</v>
      </c>
      <c r="BJ239" s="14" t="s">
        <v>80</v>
      </c>
      <c r="BK239" s="194">
        <f>ROUND(I239*H239,2)</f>
        <v>0</v>
      </c>
      <c r="BL239" s="14" t="s">
        <v>202</v>
      </c>
      <c r="BM239" s="193" t="s">
        <v>537</v>
      </c>
    </row>
    <row r="240" spans="1:65" s="2" customFormat="1" ht="68.25">
      <c r="A240" s="31"/>
      <c r="B240" s="32"/>
      <c r="C240" s="33"/>
      <c r="D240" s="195" t="s">
        <v>157</v>
      </c>
      <c r="E240" s="33"/>
      <c r="F240" s="196" t="s">
        <v>538</v>
      </c>
      <c r="G240" s="33"/>
      <c r="H240" s="33"/>
      <c r="I240" s="197"/>
      <c r="J240" s="33"/>
      <c r="K240" s="33"/>
      <c r="L240" s="36"/>
      <c r="M240" s="198"/>
      <c r="N240" s="199"/>
      <c r="O240" s="68"/>
      <c r="P240" s="68"/>
      <c r="Q240" s="68"/>
      <c r="R240" s="68"/>
      <c r="S240" s="68"/>
      <c r="T240" s="69"/>
      <c r="U240" s="31"/>
      <c r="V240" s="31"/>
      <c r="W240" s="31"/>
      <c r="X240" s="31"/>
      <c r="Y240" s="31"/>
      <c r="Z240" s="31"/>
      <c r="AA240" s="31"/>
      <c r="AB240" s="31"/>
      <c r="AC240" s="31"/>
      <c r="AD240" s="31"/>
      <c r="AE240" s="31"/>
      <c r="AT240" s="14" t="s">
        <v>157</v>
      </c>
      <c r="AU240" s="14" t="s">
        <v>82</v>
      </c>
    </row>
    <row r="241" spans="1:65" s="2" customFormat="1" ht="24.2" customHeight="1">
      <c r="A241" s="31"/>
      <c r="B241" s="32"/>
      <c r="C241" s="200" t="s">
        <v>539</v>
      </c>
      <c r="D241" s="200" t="s">
        <v>185</v>
      </c>
      <c r="E241" s="201" t="s">
        <v>540</v>
      </c>
      <c r="F241" s="202" t="s">
        <v>541</v>
      </c>
      <c r="G241" s="203" t="s">
        <v>197</v>
      </c>
      <c r="H241" s="204">
        <v>1</v>
      </c>
      <c r="I241" s="205"/>
      <c r="J241" s="206">
        <f>ROUND(I241*H241,2)</f>
        <v>0</v>
      </c>
      <c r="K241" s="202" t="s">
        <v>154</v>
      </c>
      <c r="L241" s="36"/>
      <c r="M241" s="207" t="s">
        <v>1</v>
      </c>
      <c r="N241" s="208" t="s">
        <v>38</v>
      </c>
      <c r="O241" s="68"/>
      <c r="P241" s="191">
        <f>O241*H241</f>
        <v>0</v>
      </c>
      <c r="Q241" s="191">
        <v>0</v>
      </c>
      <c r="R241" s="191">
        <f>Q241*H241</f>
        <v>0</v>
      </c>
      <c r="S241" s="191">
        <v>0</v>
      </c>
      <c r="T241" s="192">
        <f>S241*H241</f>
        <v>0</v>
      </c>
      <c r="U241" s="31"/>
      <c r="V241" s="31"/>
      <c r="W241" s="31"/>
      <c r="X241" s="31"/>
      <c r="Y241" s="31"/>
      <c r="Z241" s="31"/>
      <c r="AA241" s="31"/>
      <c r="AB241" s="31"/>
      <c r="AC241" s="31"/>
      <c r="AD241" s="31"/>
      <c r="AE241" s="31"/>
      <c r="AR241" s="193" t="s">
        <v>202</v>
      </c>
      <c r="AT241" s="193" t="s">
        <v>185</v>
      </c>
      <c r="AU241" s="193" t="s">
        <v>82</v>
      </c>
      <c r="AY241" s="14" t="s">
        <v>149</v>
      </c>
      <c r="BE241" s="194">
        <f>IF(N241="základní",J241,0)</f>
        <v>0</v>
      </c>
      <c r="BF241" s="194">
        <f>IF(N241="snížená",J241,0)</f>
        <v>0</v>
      </c>
      <c r="BG241" s="194">
        <f>IF(N241="zákl. přenesená",J241,0)</f>
        <v>0</v>
      </c>
      <c r="BH241" s="194">
        <f>IF(N241="sníž. přenesená",J241,0)</f>
        <v>0</v>
      </c>
      <c r="BI241" s="194">
        <f>IF(N241="nulová",J241,0)</f>
        <v>0</v>
      </c>
      <c r="BJ241" s="14" t="s">
        <v>80</v>
      </c>
      <c r="BK241" s="194">
        <f>ROUND(I241*H241,2)</f>
        <v>0</v>
      </c>
      <c r="BL241" s="14" t="s">
        <v>202</v>
      </c>
      <c r="BM241" s="193" t="s">
        <v>542</v>
      </c>
    </row>
    <row r="242" spans="1:65" s="2" customFormat="1" ht="68.25">
      <c r="A242" s="31"/>
      <c r="B242" s="32"/>
      <c r="C242" s="33"/>
      <c r="D242" s="195" t="s">
        <v>157</v>
      </c>
      <c r="E242" s="33"/>
      <c r="F242" s="196" t="s">
        <v>543</v>
      </c>
      <c r="G242" s="33"/>
      <c r="H242" s="33"/>
      <c r="I242" s="197"/>
      <c r="J242" s="33"/>
      <c r="K242" s="33"/>
      <c r="L242" s="36"/>
      <c r="M242" s="198"/>
      <c r="N242" s="199"/>
      <c r="O242" s="68"/>
      <c r="P242" s="68"/>
      <c r="Q242" s="68"/>
      <c r="R242" s="68"/>
      <c r="S242" s="68"/>
      <c r="T242" s="69"/>
      <c r="U242" s="31"/>
      <c r="V242" s="31"/>
      <c r="W242" s="31"/>
      <c r="X242" s="31"/>
      <c r="Y242" s="31"/>
      <c r="Z242" s="31"/>
      <c r="AA242" s="31"/>
      <c r="AB242" s="31"/>
      <c r="AC242" s="31"/>
      <c r="AD242" s="31"/>
      <c r="AE242" s="31"/>
      <c r="AT242" s="14" t="s">
        <v>157</v>
      </c>
      <c r="AU242" s="14" t="s">
        <v>82</v>
      </c>
    </row>
    <row r="243" spans="1:65" s="2" customFormat="1" ht="24.2" customHeight="1">
      <c r="A243" s="31"/>
      <c r="B243" s="32"/>
      <c r="C243" s="200" t="s">
        <v>544</v>
      </c>
      <c r="D243" s="200" t="s">
        <v>185</v>
      </c>
      <c r="E243" s="201" t="s">
        <v>545</v>
      </c>
      <c r="F243" s="202" t="s">
        <v>546</v>
      </c>
      <c r="G243" s="203" t="s">
        <v>197</v>
      </c>
      <c r="H243" s="204">
        <v>1</v>
      </c>
      <c r="I243" s="205"/>
      <c r="J243" s="206">
        <f>ROUND(I243*H243,2)</f>
        <v>0</v>
      </c>
      <c r="K243" s="202" t="s">
        <v>154</v>
      </c>
      <c r="L243" s="36"/>
      <c r="M243" s="207" t="s">
        <v>1</v>
      </c>
      <c r="N243" s="208" t="s">
        <v>38</v>
      </c>
      <c r="O243" s="68"/>
      <c r="P243" s="191">
        <f>O243*H243</f>
        <v>0</v>
      </c>
      <c r="Q243" s="191">
        <v>0</v>
      </c>
      <c r="R243" s="191">
        <f>Q243*H243</f>
        <v>0</v>
      </c>
      <c r="S243" s="191">
        <v>0</v>
      </c>
      <c r="T243" s="192">
        <f>S243*H243</f>
        <v>0</v>
      </c>
      <c r="U243" s="31"/>
      <c r="V243" s="31"/>
      <c r="W243" s="31"/>
      <c r="X243" s="31"/>
      <c r="Y243" s="31"/>
      <c r="Z243" s="31"/>
      <c r="AA243" s="31"/>
      <c r="AB243" s="31"/>
      <c r="AC243" s="31"/>
      <c r="AD243" s="31"/>
      <c r="AE243" s="31"/>
      <c r="AR243" s="193" t="s">
        <v>202</v>
      </c>
      <c r="AT243" s="193" t="s">
        <v>185</v>
      </c>
      <c r="AU243" s="193" t="s">
        <v>82</v>
      </c>
      <c r="AY243" s="14" t="s">
        <v>149</v>
      </c>
      <c r="BE243" s="194">
        <f>IF(N243="základní",J243,0)</f>
        <v>0</v>
      </c>
      <c r="BF243" s="194">
        <f>IF(N243="snížená",J243,0)</f>
        <v>0</v>
      </c>
      <c r="BG243" s="194">
        <f>IF(N243="zákl. přenesená",J243,0)</f>
        <v>0</v>
      </c>
      <c r="BH243" s="194">
        <f>IF(N243="sníž. přenesená",J243,0)</f>
        <v>0</v>
      </c>
      <c r="BI243" s="194">
        <f>IF(N243="nulová",J243,0)</f>
        <v>0</v>
      </c>
      <c r="BJ243" s="14" t="s">
        <v>80</v>
      </c>
      <c r="BK243" s="194">
        <f>ROUND(I243*H243,2)</f>
        <v>0</v>
      </c>
      <c r="BL243" s="14" t="s">
        <v>202</v>
      </c>
      <c r="BM243" s="193" t="s">
        <v>547</v>
      </c>
    </row>
    <row r="244" spans="1:65" s="2" customFormat="1" ht="68.25">
      <c r="A244" s="31"/>
      <c r="B244" s="32"/>
      <c r="C244" s="33"/>
      <c r="D244" s="195" t="s">
        <v>157</v>
      </c>
      <c r="E244" s="33"/>
      <c r="F244" s="196" t="s">
        <v>548</v>
      </c>
      <c r="G244" s="33"/>
      <c r="H244" s="33"/>
      <c r="I244" s="197"/>
      <c r="J244" s="33"/>
      <c r="K244" s="33"/>
      <c r="L244" s="36"/>
      <c r="M244" s="198"/>
      <c r="N244" s="199"/>
      <c r="O244" s="68"/>
      <c r="P244" s="68"/>
      <c r="Q244" s="68"/>
      <c r="R244" s="68"/>
      <c r="S244" s="68"/>
      <c r="T244" s="69"/>
      <c r="U244" s="31"/>
      <c r="V244" s="31"/>
      <c r="W244" s="31"/>
      <c r="X244" s="31"/>
      <c r="Y244" s="31"/>
      <c r="Z244" s="31"/>
      <c r="AA244" s="31"/>
      <c r="AB244" s="31"/>
      <c r="AC244" s="31"/>
      <c r="AD244" s="31"/>
      <c r="AE244" s="31"/>
      <c r="AT244" s="14" t="s">
        <v>157</v>
      </c>
      <c r="AU244" s="14" t="s">
        <v>82</v>
      </c>
    </row>
    <row r="245" spans="1:65" s="2" customFormat="1" ht="24.2" customHeight="1">
      <c r="A245" s="31"/>
      <c r="B245" s="32"/>
      <c r="C245" s="200" t="s">
        <v>549</v>
      </c>
      <c r="D245" s="200" t="s">
        <v>185</v>
      </c>
      <c r="E245" s="201" t="s">
        <v>550</v>
      </c>
      <c r="F245" s="202" t="s">
        <v>551</v>
      </c>
      <c r="G245" s="203" t="s">
        <v>197</v>
      </c>
      <c r="H245" s="204">
        <v>1</v>
      </c>
      <c r="I245" s="205"/>
      <c r="J245" s="206">
        <f>ROUND(I245*H245,2)</f>
        <v>0</v>
      </c>
      <c r="K245" s="202" t="s">
        <v>154</v>
      </c>
      <c r="L245" s="36"/>
      <c r="M245" s="207" t="s">
        <v>1</v>
      </c>
      <c r="N245" s="208" t="s">
        <v>38</v>
      </c>
      <c r="O245" s="68"/>
      <c r="P245" s="191">
        <f>O245*H245</f>
        <v>0</v>
      </c>
      <c r="Q245" s="191">
        <v>0</v>
      </c>
      <c r="R245" s="191">
        <f>Q245*H245</f>
        <v>0</v>
      </c>
      <c r="S245" s="191">
        <v>0</v>
      </c>
      <c r="T245" s="192">
        <f>S245*H245</f>
        <v>0</v>
      </c>
      <c r="U245" s="31"/>
      <c r="V245" s="31"/>
      <c r="W245" s="31"/>
      <c r="X245" s="31"/>
      <c r="Y245" s="31"/>
      <c r="Z245" s="31"/>
      <c r="AA245" s="31"/>
      <c r="AB245" s="31"/>
      <c r="AC245" s="31"/>
      <c r="AD245" s="31"/>
      <c r="AE245" s="31"/>
      <c r="AR245" s="193" t="s">
        <v>202</v>
      </c>
      <c r="AT245" s="193" t="s">
        <v>185</v>
      </c>
      <c r="AU245" s="193" t="s">
        <v>82</v>
      </c>
      <c r="AY245" s="14" t="s">
        <v>149</v>
      </c>
      <c r="BE245" s="194">
        <f>IF(N245="základní",J245,0)</f>
        <v>0</v>
      </c>
      <c r="BF245" s="194">
        <f>IF(N245="snížená",J245,0)</f>
        <v>0</v>
      </c>
      <c r="BG245" s="194">
        <f>IF(N245="zákl. přenesená",J245,0)</f>
        <v>0</v>
      </c>
      <c r="BH245" s="194">
        <f>IF(N245="sníž. přenesená",J245,0)</f>
        <v>0</v>
      </c>
      <c r="BI245" s="194">
        <f>IF(N245="nulová",J245,0)</f>
        <v>0</v>
      </c>
      <c r="BJ245" s="14" t="s">
        <v>80</v>
      </c>
      <c r="BK245" s="194">
        <f>ROUND(I245*H245,2)</f>
        <v>0</v>
      </c>
      <c r="BL245" s="14" t="s">
        <v>202</v>
      </c>
      <c r="BM245" s="193" t="s">
        <v>552</v>
      </c>
    </row>
    <row r="246" spans="1:65" s="2" customFormat="1" ht="68.25">
      <c r="A246" s="31"/>
      <c r="B246" s="32"/>
      <c r="C246" s="33"/>
      <c r="D246" s="195" t="s">
        <v>157</v>
      </c>
      <c r="E246" s="33"/>
      <c r="F246" s="196" t="s">
        <v>553</v>
      </c>
      <c r="G246" s="33"/>
      <c r="H246" s="33"/>
      <c r="I246" s="197"/>
      <c r="J246" s="33"/>
      <c r="K246" s="33"/>
      <c r="L246" s="36"/>
      <c r="M246" s="198"/>
      <c r="N246" s="199"/>
      <c r="O246" s="68"/>
      <c r="P246" s="68"/>
      <c r="Q246" s="68"/>
      <c r="R246" s="68"/>
      <c r="S246" s="68"/>
      <c r="T246" s="69"/>
      <c r="U246" s="31"/>
      <c r="V246" s="31"/>
      <c r="W246" s="31"/>
      <c r="X246" s="31"/>
      <c r="Y246" s="31"/>
      <c r="Z246" s="31"/>
      <c r="AA246" s="31"/>
      <c r="AB246" s="31"/>
      <c r="AC246" s="31"/>
      <c r="AD246" s="31"/>
      <c r="AE246" s="31"/>
      <c r="AT246" s="14" t="s">
        <v>157</v>
      </c>
      <c r="AU246" s="14" t="s">
        <v>82</v>
      </c>
    </row>
    <row r="247" spans="1:65" s="2" customFormat="1" ht="24.2" customHeight="1">
      <c r="A247" s="31"/>
      <c r="B247" s="32"/>
      <c r="C247" s="200" t="s">
        <v>554</v>
      </c>
      <c r="D247" s="200" t="s">
        <v>185</v>
      </c>
      <c r="E247" s="201" t="s">
        <v>555</v>
      </c>
      <c r="F247" s="202" t="s">
        <v>556</v>
      </c>
      <c r="G247" s="203" t="s">
        <v>197</v>
      </c>
      <c r="H247" s="204">
        <v>4</v>
      </c>
      <c r="I247" s="205"/>
      <c r="J247" s="206">
        <f>ROUND(I247*H247,2)</f>
        <v>0</v>
      </c>
      <c r="K247" s="202" t="s">
        <v>154</v>
      </c>
      <c r="L247" s="36"/>
      <c r="M247" s="207" t="s">
        <v>1</v>
      </c>
      <c r="N247" s="208" t="s">
        <v>38</v>
      </c>
      <c r="O247" s="68"/>
      <c r="P247" s="191">
        <f>O247*H247</f>
        <v>0</v>
      </c>
      <c r="Q247" s="191">
        <v>0</v>
      </c>
      <c r="R247" s="191">
        <f>Q247*H247</f>
        <v>0</v>
      </c>
      <c r="S247" s="191">
        <v>0</v>
      </c>
      <c r="T247" s="192">
        <f>S247*H247</f>
        <v>0</v>
      </c>
      <c r="U247" s="31"/>
      <c r="V247" s="31"/>
      <c r="W247" s="31"/>
      <c r="X247" s="31"/>
      <c r="Y247" s="31"/>
      <c r="Z247" s="31"/>
      <c r="AA247" s="31"/>
      <c r="AB247" s="31"/>
      <c r="AC247" s="31"/>
      <c r="AD247" s="31"/>
      <c r="AE247" s="31"/>
      <c r="AR247" s="193" t="s">
        <v>202</v>
      </c>
      <c r="AT247" s="193" t="s">
        <v>185</v>
      </c>
      <c r="AU247" s="193" t="s">
        <v>82</v>
      </c>
      <c r="AY247" s="14" t="s">
        <v>149</v>
      </c>
      <c r="BE247" s="194">
        <f>IF(N247="základní",J247,0)</f>
        <v>0</v>
      </c>
      <c r="BF247" s="194">
        <f>IF(N247="snížená",J247,0)</f>
        <v>0</v>
      </c>
      <c r="BG247" s="194">
        <f>IF(N247="zákl. přenesená",J247,0)</f>
        <v>0</v>
      </c>
      <c r="BH247" s="194">
        <f>IF(N247="sníž. přenesená",J247,0)</f>
        <v>0</v>
      </c>
      <c r="BI247" s="194">
        <f>IF(N247="nulová",J247,0)</f>
        <v>0</v>
      </c>
      <c r="BJ247" s="14" t="s">
        <v>80</v>
      </c>
      <c r="BK247" s="194">
        <f>ROUND(I247*H247,2)</f>
        <v>0</v>
      </c>
      <c r="BL247" s="14" t="s">
        <v>202</v>
      </c>
      <c r="BM247" s="193" t="s">
        <v>557</v>
      </c>
    </row>
    <row r="248" spans="1:65" s="2" customFormat="1" ht="58.5">
      <c r="A248" s="31"/>
      <c r="B248" s="32"/>
      <c r="C248" s="33"/>
      <c r="D248" s="195" t="s">
        <v>157</v>
      </c>
      <c r="E248" s="33"/>
      <c r="F248" s="196" t="s">
        <v>558</v>
      </c>
      <c r="G248" s="33"/>
      <c r="H248" s="33"/>
      <c r="I248" s="197"/>
      <c r="J248" s="33"/>
      <c r="K248" s="33"/>
      <c r="L248" s="36"/>
      <c r="M248" s="198"/>
      <c r="N248" s="199"/>
      <c r="O248" s="68"/>
      <c r="P248" s="68"/>
      <c r="Q248" s="68"/>
      <c r="R248" s="68"/>
      <c r="S248" s="68"/>
      <c r="T248" s="69"/>
      <c r="U248" s="31"/>
      <c r="V248" s="31"/>
      <c r="W248" s="31"/>
      <c r="X248" s="31"/>
      <c r="Y248" s="31"/>
      <c r="Z248" s="31"/>
      <c r="AA248" s="31"/>
      <c r="AB248" s="31"/>
      <c r="AC248" s="31"/>
      <c r="AD248" s="31"/>
      <c r="AE248" s="31"/>
      <c r="AT248" s="14" t="s">
        <v>157</v>
      </c>
      <c r="AU248" s="14" t="s">
        <v>82</v>
      </c>
    </row>
    <row r="249" spans="1:65" s="2" customFormat="1" ht="24.2" customHeight="1">
      <c r="A249" s="31"/>
      <c r="B249" s="32"/>
      <c r="C249" s="200" t="s">
        <v>559</v>
      </c>
      <c r="D249" s="200" t="s">
        <v>185</v>
      </c>
      <c r="E249" s="201" t="s">
        <v>560</v>
      </c>
      <c r="F249" s="202" t="s">
        <v>561</v>
      </c>
      <c r="G249" s="203" t="s">
        <v>197</v>
      </c>
      <c r="H249" s="204">
        <v>8</v>
      </c>
      <c r="I249" s="205"/>
      <c r="J249" s="206">
        <f>ROUND(I249*H249,2)</f>
        <v>0</v>
      </c>
      <c r="K249" s="202" t="s">
        <v>154</v>
      </c>
      <c r="L249" s="36"/>
      <c r="M249" s="207" t="s">
        <v>1</v>
      </c>
      <c r="N249" s="208" t="s">
        <v>38</v>
      </c>
      <c r="O249" s="68"/>
      <c r="P249" s="191">
        <f>O249*H249</f>
        <v>0</v>
      </c>
      <c r="Q249" s="191">
        <v>0</v>
      </c>
      <c r="R249" s="191">
        <f>Q249*H249</f>
        <v>0</v>
      </c>
      <c r="S249" s="191">
        <v>0</v>
      </c>
      <c r="T249" s="192">
        <f>S249*H249</f>
        <v>0</v>
      </c>
      <c r="U249" s="31"/>
      <c r="V249" s="31"/>
      <c r="W249" s="31"/>
      <c r="X249" s="31"/>
      <c r="Y249" s="31"/>
      <c r="Z249" s="31"/>
      <c r="AA249" s="31"/>
      <c r="AB249" s="31"/>
      <c r="AC249" s="31"/>
      <c r="AD249" s="31"/>
      <c r="AE249" s="31"/>
      <c r="AR249" s="193" t="s">
        <v>350</v>
      </c>
      <c r="AT249" s="193" t="s">
        <v>185</v>
      </c>
      <c r="AU249" s="193" t="s">
        <v>82</v>
      </c>
      <c r="AY249" s="14" t="s">
        <v>149</v>
      </c>
      <c r="BE249" s="194">
        <f>IF(N249="základní",J249,0)</f>
        <v>0</v>
      </c>
      <c r="BF249" s="194">
        <f>IF(N249="snížená",J249,0)</f>
        <v>0</v>
      </c>
      <c r="BG249" s="194">
        <f>IF(N249="zákl. přenesená",J249,0)</f>
        <v>0</v>
      </c>
      <c r="BH249" s="194">
        <f>IF(N249="sníž. přenesená",J249,0)</f>
        <v>0</v>
      </c>
      <c r="BI249" s="194">
        <f>IF(N249="nulová",J249,0)</f>
        <v>0</v>
      </c>
      <c r="BJ249" s="14" t="s">
        <v>80</v>
      </c>
      <c r="BK249" s="194">
        <f>ROUND(I249*H249,2)</f>
        <v>0</v>
      </c>
      <c r="BL249" s="14" t="s">
        <v>350</v>
      </c>
      <c r="BM249" s="193" t="s">
        <v>562</v>
      </c>
    </row>
    <row r="250" spans="1:65" s="2" customFormat="1" ht="11.25">
      <c r="A250" s="31"/>
      <c r="B250" s="32"/>
      <c r="C250" s="33"/>
      <c r="D250" s="195" t="s">
        <v>157</v>
      </c>
      <c r="E250" s="33"/>
      <c r="F250" s="196" t="s">
        <v>561</v>
      </c>
      <c r="G250" s="33"/>
      <c r="H250" s="33"/>
      <c r="I250" s="197"/>
      <c r="J250" s="33"/>
      <c r="K250" s="33"/>
      <c r="L250" s="36"/>
      <c r="M250" s="198"/>
      <c r="N250" s="199"/>
      <c r="O250" s="68"/>
      <c r="P250" s="68"/>
      <c r="Q250" s="68"/>
      <c r="R250" s="68"/>
      <c r="S250" s="68"/>
      <c r="T250" s="69"/>
      <c r="U250" s="31"/>
      <c r="V250" s="31"/>
      <c r="W250" s="31"/>
      <c r="X250" s="31"/>
      <c r="Y250" s="31"/>
      <c r="Z250" s="31"/>
      <c r="AA250" s="31"/>
      <c r="AB250" s="31"/>
      <c r="AC250" s="31"/>
      <c r="AD250" s="31"/>
      <c r="AE250" s="31"/>
      <c r="AT250" s="14" t="s">
        <v>157</v>
      </c>
      <c r="AU250" s="14" t="s">
        <v>82</v>
      </c>
    </row>
    <row r="251" spans="1:65" s="2" customFormat="1" ht="24.2" customHeight="1">
      <c r="A251" s="31"/>
      <c r="B251" s="32"/>
      <c r="C251" s="200" t="s">
        <v>563</v>
      </c>
      <c r="D251" s="200" t="s">
        <v>185</v>
      </c>
      <c r="E251" s="201" t="s">
        <v>564</v>
      </c>
      <c r="F251" s="202" t="s">
        <v>565</v>
      </c>
      <c r="G251" s="203" t="s">
        <v>197</v>
      </c>
      <c r="H251" s="204">
        <v>15</v>
      </c>
      <c r="I251" s="205"/>
      <c r="J251" s="206">
        <f>ROUND(I251*H251,2)</f>
        <v>0</v>
      </c>
      <c r="K251" s="202" t="s">
        <v>154</v>
      </c>
      <c r="L251" s="36"/>
      <c r="M251" s="207" t="s">
        <v>1</v>
      </c>
      <c r="N251" s="208" t="s">
        <v>38</v>
      </c>
      <c r="O251" s="68"/>
      <c r="P251" s="191">
        <f>O251*H251</f>
        <v>0</v>
      </c>
      <c r="Q251" s="191">
        <v>0</v>
      </c>
      <c r="R251" s="191">
        <f>Q251*H251</f>
        <v>0</v>
      </c>
      <c r="S251" s="191">
        <v>0</v>
      </c>
      <c r="T251" s="192">
        <f>S251*H251</f>
        <v>0</v>
      </c>
      <c r="U251" s="31"/>
      <c r="V251" s="31"/>
      <c r="W251" s="31"/>
      <c r="X251" s="31"/>
      <c r="Y251" s="31"/>
      <c r="Z251" s="31"/>
      <c r="AA251" s="31"/>
      <c r="AB251" s="31"/>
      <c r="AC251" s="31"/>
      <c r="AD251" s="31"/>
      <c r="AE251" s="31"/>
      <c r="AR251" s="193" t="s">
        <v>202</v>
      </c>
      <c r="AT251" s="193" t="s">
        <v>185</v>
      </c>
      <c r="AU251" s="193" t="s">
        <v>82</v>
      </c>
      <c r="AY251" s="14" t="s">
        <v>149</v>
      </c>
      <c r="BE251" s="194">
        <f>IF(N251="základní",J251,0)</f>
        <v>0</v>
      </c>
      <c r="BF251" s="194">
        <f>IF(N251="snížená",J251,0)</f>
        <v>0</v>
      </c>
      <c r="BG251" s="194">
        <f>IF(N251="zákl. přenesená",J251,0)</f>
        <v>0</v>
      </c>
      <c r="BH251" s="194">
        <f>IF(N251="sníž. přenesená",J251,0)</f>
        <v>0</v>
      </c>
      <c r="BI251" s="194">
        <f>IF(N251="nulová",J251,0)</f>
        <v>0</v>
      </c>
      <c r="BJ251" s="14" t="s">
        <v>80</v>
      </c>
      <c r="BK251" s="194">
        <f>ROUND(I251*H251,2)</f>
        <v>0</v>
      </c>
      <c r="BL251" s="14" t="s">
        <v>202</v>
      </c>
      <c r="BM251" s="193" t="s">
        <v>566</v>
      </c>
    </row>
    <row r="252" spans="1:65" s="2" customFormat="1" ht="19.5">
      <c r="A252" s="31"/>
      <c r="B252" s="32"/>
      <c r="C252" s="33"/>
      <c r="D252" s="195" t="s">
        <v>157</v>
      </c>
      <c r="E252" s="33"/>
      <c r="F252" s="196" t="s">
        <v>565</v>
      </c>
      <c r="G252" s="33"/>
      <c r="H252" s="33"/>
      <c r="I252" s="197"/>
      <c r="J252" s="33"/>
      <c r="K252" s="33"/>
      <c r="L252" s="36"/>
      <c r="M252" s="198"/>
      <c r="N252" s="199"/>
      <c r="O252" s="68"/>
      <c r="P252" s="68"/>
      <c r="Q252" s="68"/>
      <c r="R252" s="68"/>
      <c r="S252" s="68"/>
      <c r="T252" s="69"/>
      <c r="U252" s="31"/>
      <c r="V252" s="31"/>
      <c r="W252" s="31"/>
      <c r="X252" s="31"/>
      <c r="Y252" s="31"/>
      <c r="Z252" s="31"/>
      <c r="AA252" s="31"/>
      <c r="AB252" s="31"/>
      <c r="AC252" s="31"/>
      <c r="AD252" s="31"/>
      <c r="AE252" s="31"/>
      <c r="AT252" s="14" t="s">
        <v>157</v>
      </c>
      <c r="AU252" s="14" t="s">
        <v>82</v>
      </c>
    </row>
    <row r="253" spans="1:65" s="2" customFormat="1" ht="24.2" customHeight="1">
      <c r="A253" s="31"/>
      <c r="B253" s="32"/>
      <c r="C253" s="200" t="s">
        <v>567</v>
      </c>
      <c r="D253" s="200" t="s">
        <v>185</v>
      </c>
      <c r="E253" s="201" t="s">
        <v>568</v>
      </c>
      <c r="F253" s="202" t="s">
        <v>569</v>
      </c>
      <c r="G253" s="203" t="s">
        <v>197</v>
      </c>
      <c r="H253" s="204">
        <v>8</v>
      </c>
      <c r="I253" s="205"/>
      <c r="J253" s="206">
        <f>ROUND(I253*H253,2)</f>
        <v>0</v>
      </c>
      <c r="K253" s="202" t="s">
        <v>154</v>
      </c>
      <c r="L253" s="36"/>
      <c r="M253" s="207" t="s">
        <v>1</v>
      </c>
      <c r="N253" s="208" t="s">
        <v>38</v>
      </c>
      <c r="O253" s="68"/>
      <c r="P253" s="191">
        <f>O253*H253</f>
        <v>0</v>
      </c>
      <c r="Q253" s="191">
        <v>0</v>
      </c>
      <c r="R253" s="191">
        <f>Q253*H253</f>
        <v>0</v>
      </c>
      <c r="S253" s="191">
        <v>0</v>
      </c>
      <c r="T253" s="192">
        <f>S253*H253</f>
        <v>0</v>
      </c>
      <c r="U253" s="31"/>
      <c r="V253" s="31"/>
      <c r="W253" s="31"/>
      <c r="X253" s="31"/>
      <c r="Y253" s="31"/>
      <c r="Z253" s="31"/>
      <c r="AA253" s="31"/>
      <c r="AB253" s="31"/>
      <c r="AC253" s="31"/>
      <c r="AD253" s="31"/>
      <c r="AE253" s="31"/>
      <c r="AR253" s="193" t="s">
        <v>202</v>
      </c>
      <c r="AT253" s="193" t="s">
        <v>185</v>
      </c>
      <c r="AU253" s="193" t="s">
        <v>82</v>
      </c>
      <c r="AY253" s="14" t="s">
        <v>149</v>
      </c>
      <c r="BE253" s="194">
        <f>IF(N253="základní",J253,0)</f>
        <v>0</v>
      </c>
      <c r="BF253" s="194">
        <f>IF(N253="snížená",J253,0)</f>
        <v>0</v>
      </c>
      <c r="BG253" s="194">
        <f>IF(N253="zákl. přenesená",J253,0)</f>
        <v>0</v>
      </c>
      <c r="BH253" s="194">
        <f>IF(N253="sníž. přenesená",J253,0)</f>
        <v>0</v>
      </c>
      <c r="BI253" s="194">
        <f>IF(N253="nulová",J253,0)</f>
        <v>0</v>
      </c>
      <c r="BJ253" s="14" t="s">
        <v>80</v>
      </c>
      <c r="BK253" s="194">
        <f>ROUND(I253*H253,2)</f>
        <v>0</v>
      </c>
      <c r="BL253" s="14" t="s">
        <v>202</v>
      </c>
      <c r="BM253" s="193" t="s">
        <v>570</v>
      </c>
    </row>
    <row r="254" spans="1:65" s="2" customFormat="1" ht="11.25">
      <c r="A254" s="31"/>
      <c r="B254" s="32"/>
      <c r="C254" s="33"/>
      <c r="D254" s="195" t="s">
        <v>157</v>
      </c>
      <c r="E254" s="33"/>
      <c r="F254" s="196" t="s">
        <v>569</v>
      </c>
      <c r="G254" s="33"/>
      <c r="H254" s="33"/>
      <c r="I254" s="197"/>
      <c r="J254" s="33"/>
      <c r="K254" s="33"/>
      <c r="L254" s="36"/>
      <c r="M254" s="198"/>
      <c r="N254" s="199"/>
      <c r="O254" s="68"/>
      <c r="P254" s="68"/>
      <c r="Q254" s="68"/>
      <c r="R254" s="68"/>
      <c r="S254" s="68"/>
      <c r="T254" s="69"/>
      <c r="U254" s="31"/>
      <c r="V254" s="31"/>
      <c r="W254" s="31"/>
      <c r="X254" s="31"/>
      <c r="Y254" s="31"/>
      <c r="Z254" s="31"/>
      <c r="AA254" s="31"/>
      <c r="AB254" s="31"/>
      <c r="AC254" s="31"/>
      <c r="AD254" s="31"/>
      <c r="AE254" s="31"/>
      <c r="AT254" s="14" t="s">
        <v>157</v>
      </c>
      <c r="AU254" s="14" t="s">
        <v>82</v>
      </c>
    </row>
    <row r="255" spans="1:65" s="2" customFormat="1" ht="24.2" customHeight="1">
      <c r="A255" s="31"/>
      <c r="B255" s="32"/>
      <c r="C255" s="181" t="s">
        <v>571</v>
      </c>
      <c r="D255" s="181" t="s">
        <v>150</v>
      </c>
      <c r="E255" s="182" t="s">
        <v>572</v>
      </c>
      <c r="F255" s="183" t="s">
        <v>573</v>
      </c>
      <c r="G255" s="184" t="s">
        <v>197</v>
      </c>
      <c r="H255" s="185">
        <v>9</v>
      </c>
      <c r="I255" s="186"/>
      <c r="J255" s="187">
        <f>ROUND(I255*H255,2)</f>
        <v>0</v>
      </c>
      <c r="K255" s="183" t="s">
        <v>154</v>
      </c>
      <c r="L255" s="188"/>
      <c r="M255" s="189" t="s">
        <v>1</v>
      </c>
      <c r="N255" s="190" t="s">
        <v>38</v>
      </c>
      <c r="O255" s="68"/>
      <c r="P255" s="191">
        <f>O255*H255</f>
        <v>0</v>
      </c>
      <c r="Q255" s="191">
        <v>0</v>
      </c>
      <c r="R255" s="191">
        <f>Q255*H255</f>
        <v>0</v>
      </c>
      <c r="S255" s="191">
        <v>0</v>
      </c>
      <c r="T255" s="192">
        <f>S255*H255</f>
        <v>0</v>
      </c>
      <c r="U255" s="31"/>
      <c r="V255" s="31"/>
      <c r="W255" s="31"/>
      <c r="X255" s="31"/>
      <c r="Y255" s="31"/>
      <c r="Z255" s="31"/>
      <c r="AA255" s="31"/>
      <c r="AB255" s="31"/>
      <c r="AC255" s="31"/>
      <c r="AD255" s="31"/>
      <c r="AE255" s="31"/>
      <c r="AR255" s="193" t="s">
        <v>155</v>
      </c>
      <c r="AT255" s="193" t="s">
        <v>150</v>
      </c>
      <c r="AU255" s="193" t="s">
        <v>82</v>
      </c>
      <c r="AY255" s="14" t="s">
        <v>149</v>
      </c>
      <c r="BE255" s="194">
        <f>IF(N255="základní",J255,0)</f>
        <v>0</v>
      </c>
      <c r="BF255" s="194">
        <f>IF(N255="snížená",J255,0)</f>
        <v>0</v>
      </c>
      <c r="BG255" s="194">
        <f>IF(N255="zákl. přenesená",J255,0)</f>
        <v>0</v>
      </c>
      <c r="BH255" s="194">
        <f>IF(N255="sníž. přenesená",J255,0)</f>
        <v>0</v>
      </c>
      <c r="BI255" s="194">
        <f>IF(N255="nulová",J255,0)</f>
        <v>0</v>
      </c>
      <c r="BJ255" s="14" t="s">
        <v>80</v>
      </c>
      <c r="BK255" s="194">
        <f>ROUND(I255*H255,2)</f>
        <v>0</v>
      </c>
      <c r="BL255" s="14" t="s">
        <v>155</v>
      </c>
      <c r="BM255" s="193" t="s">
        <v>574</v>
      </c>
    </row>
    <row r="256" spans="1:65" s="2" customFormat="1" ht="19.5">
      <c r="A256" s="31"/>
      <c r="B256" s="32"/>
      <c r="C256" s="33"/>
      <c r="D256" s="195" t="s">
        <v>157</v>
      </c>
      <c r="E256" s="33"/>
      <c r="F256" s="196" t="s">
        <v>573</v>
      </c>
      <c r="G256" s="33"/>
      <c r="H256" s="33"/>
      <c r="I256" s="197"/>
      <c r="J256" s="33"/>
      <c r="K256" s="33"/>
      <c r="L256" s="36"/>
      <c r="M256" s="198"/>
      <c r="N256" s="199"/>
      <c r="O256" s="68"/>
      <c r="P256" s="68"/>
      <c r="Q256" s="68"/>
      <c r="R256" s="68"/>
      <c r="S256" s="68"/>
      <c r="T256" s="69"/>
      <c r="U256" s="31"/>
      <c r="V256" s="31"/>
      <c r="W256" s="31"/>
      <c r="X256" s="31"/>
      <c r="Y256" s="31"/>
      <c r="Z256" s="31"/>
      <c r="AA256" s="31"/>
      <c r="AB256" s="31"/>
      <c r="AC256" s="31"/>
      <c r="AD256" s="31"/>
      <c r="AE256" s="31"/>
      <c r="AT256" s="14" t="s">
        <v>157</v>
      </c>
      <c r="AU256" s="14" t="s">
        <v>82</v>
      </c>
    </row>
    <row r="257" spans="1:65" s="2" customFormat="1" ht="24.2" customHeight="1">
      <c r="A257" s="31"/>
      <c r="B257" s="32"/>
      <c r="C257" s="200" t="s">
        <v>575</v>
      </c>
      <c r="D257" s="200" t="s">
        <v>185</v>
      </c>
      <c r="E257" s="201" t="s">
        <v>576</v>
      </c>
      <c r="F257" s="202" t="s">
        <v>577</v>
      </c>
      <c r="G257" s="203" t="s">
        <v>197</v>
      </c>
      <c r="H257" s="204">
        <v>9</v>
      </c>
      <c r="I257" s="205"/>
      <c r="J257" s="206">
        <f>ROUND(I257*H257,2)</f>
        <v>0</v>
      </c>
      <c r="K257" s="202" t="s">
        <v>154</v>
      </c>
      <c r="L257" s="36"/>
      <c r="M257" s="207" t="s">
        <v>1</v>
      </c>
      <c r="N257" s="208" t="s">
        <v>38</v>
      </c>
      <c r="O257" s="68"/>
      <c r="P257" s="191">
        <f>O257*H257</f>
        <v>0</v>
      </c>
      <c r="Q257" s="191">
        <v>0</v>
      </c>
      <c r="R257" s="191">
        <f>Q257*H257</f>
        <v>0</v>
      </c>
      <c r="S257" s="191">
        <v>0</v>
      </c>
      <c r="T257" s="192">
        <f>S257*H257</f>
        <v>0</v>
      </c>
      <c r="U257" s="31"/>
      <c r="V257" s="31"/>
      <c r="W257" s="31"/>
      <c r="X257" s="31"/>
      <c r="Y257" s="31"/>
      <c r="Z257" s="31"/>
      <c r="AA257" s="31"/>
      <c r="AB257" s="31"/>
      <c r="AC257" s="31"/>
      <c r="AD257" s="31"/>
      <c r="AE257" s="31"/>
      <c r="AR257" s="193" t="s">
        <v>350</v>
      </c>
      <c r="AT257" s="193" t="s">
        <v>185</v>
      </c>
      <c r="AU257" s="193" t="s">
        <v>82</v>
      </c>
      <c r="AY257" s="14" t="s">
        <v>149</v>
      </c>
      <c r="BE257" s="194">
        <f>IF(N257="základní",J257,0)</f>
        <v>0</v>
      </c>
      <c r="BF257" s="194">
        <f>IF(N257="snížená",J257,0)</f>
        <v>0</v>
      </c>
      <c r="BG257" s="194">
        <f>IF(N257="zákl. přenesená",J257,0)</f>
        <v>0</v>
      </c>
      <c r="BH257" s="194">
        <f>IF(N257="sníž. přenesená",J257,0)</f>
        <v>0</v>
      </c>
      <c r="BI257" s="194">
        <f>IF(N257="nulová",J257,0)</f>
        <v>0</v>
      </c>
      <c r="BJ257" s="14" t="s">
        <v>80</v>
      </c>
      <c r="BK257" s="194">
        <f>ROUND(I257*H257,2)</f>
        <v>0</v>
      </c>
      <c r="BL257" s="14" t="s">
        <v>350</v>
      </c>
      <c r="BM257" s="193" t="s">
        <v>578</v>
      </c>
    </row>
    <row r="258" spans="1:65" s="2" customFormat="1" ht="19.5">
      <c r="A258" s="31"/>
      <c r="B258" s="32"/>
      <c r="C258" s="33"/>
      <c r="D258" s="195" t="s">
        <v>157</v>
      </c>
      <c r="E258" s="33"/>
      <c r="F258" s="196" t="s">
        <v>577</v>
      </c>
      <c r="G258" s="33"/>
      <c r="H258" s="33"/>
      <c r="I258" s="197"/>
      <c r="J258" s="33"/>
      <c r="K258" s="33"/>
      <c r="L258" s="36"/>
      <c r="M258" s="198"/>
      <c r="N258" s="199"/>
      <c r="O258" s="68"/>
      <c r="P258" s="68"/>
      <c r="Q258" s="68"/>
      <c r="R258" s="68"/>
      <c r="S258" s="68"/>
      <c r="T258" s="69"/>
      <c r="U258" s="31"/>
      <c r="V258" s="31"/>
      <c r="W258" s="31"/>
      <c r="X258" s="31"/>
      <c r="Y258" s="31"/>
      <c r="Z258" s="31"/>
      <c r="AA258" s="31"/>
      <c r="AB258" s="31"/>
      <c r="AC258" s="31"/>
      <c r="AD258" s="31"/>
      <c r="AE258" s="31"/>
      <c r="AT258" s="14" t="s">
        <v>157</v>
      </c>
      <c r="AU258" s="14" t="s">
        <v>82</v>
      </c>
    </row>
    <row r="259" spans="1:65" s="2" customFormat="1" ht="24.2" customHeight="1">
      <c r="A259" s="31"/>
      <c r="B259" s="32"/>
      <c r="C259" s="200" t="s">
        <v>579</v>
      </c>
      <c r="D259" s="200" t="s">
        <v>185</v>
      </c>
      <c r="E259" s="201" t="s">
        <v>580</v>
      </c>
      <c r="F259" s="202" t="s">
        <v>581</v>
      </c>
      <c r="G259" s="203" t="s">
        <v>197</v>
      </c>
      <c r="H259" s="204">
        <v>4</v>
      </c>
      <c r="I259" s="205"/>
      <c r="J259" s="206">
        <f>ROUND(I259*H259,2)</f>
        <v>0</v>
      </c>
      <c r="K259" s="202" t="s">
        <v>154</v>
      </c>
      <c r="L259" s="36"/>
      <c r="M259" s="207" t="s">
        <v>1</v>
      </c>
      <c r="N259" s="208" t="s">
        <v>38</v>
      </c>
      <c r="O259" s="68"/>
      <c r="P259" s="191">
        <f>O259*H259</f>
        <v>0</v>
      </c>
      <c r="Q259" s="191">
        <v>0</v>
      </c>
      <c r="R259" s="191">
        <f>Q259*H259</f>
        <v>0</v>
      </c>
      <c r="S259" s="191">
        <v>0</v>
      </c>
      <c r="T259" s="192">
        <f>S259*H259</f>
        <v>0</v>
      </c>
      <c r="U259" s="31"/>
      <c r="V259" s="31"/>
      <c r="W259" s="31"/>
      <c r="X259" s="31"/>
      <c r="Y259" s="31"/>
      <c r="Z259" s="31"/>
      <c r="AA259" s="31"/>
      <c r="AB259" s="31"/>
      <c r="AC259" s="31"/>
      <c r="AD259" s="31"/>
      <c r="AE259" s="31"/>
      <c r="AR259" s="193" t="s">
        <v>350</v>
      </c>
      <c r="AT259" s="193" t="s">
        <v>185</v>
      </c>
      <c r="AU259" s="193" t="s">
        <v>82</v>
      </c>
      <c r="AY259" s="14" t="s">
        <v>149</v>
      </c>
      <c r="BE259" s="194">
        <f>IF(N259="základní",J259,0)</f>
        <v>0</v>
      </c>
      <c r="BF259" s="194">
        <f>IF(N259="snížená",J259,0)</f>
        <v>0</v>
      </c>
      <c r="BG259" s="194">
        <f>IF(N259="zákl. přenesená",J259,0)</f>
        <v>0</v>
      </c>
      <c r="BH259" s="194">
        <f>IF(N259="sníž. přenesená",J259,0)</f>
        <v>0</v>
      </c>
      <c r="BI259" s="194">
        <f>IF(N259="nulová",J259,0)</f>
        <v>0</v>
      </c>
      <c r="BJ259" s="14" t="s">
        <v>80</v>
      </c>
      <c r="BK259" s="194">
        <f>ROUND(I259*H259,2)</f>
        <v>0</v>
      </c>
      <c r="BL259" s="14" t="s">
        <v>350</v>
      </c>
      <c r="BM259" s="193" t="s">
        <v>582</v>
      </c>
    </row>
    <row r="260" spans="1:65" s="2" customFormat="1" ht="19.5">
      <c r="A260" s="31"/>
      <c r="B260" s="32"/>
      <c r="C260" s="33"/>
      <c r="D260" s="195" t="s">
        <v>157</v>
      </c>
      <c r="E260" s="33"/>
      <c r="F260" s="196" t="s">
        <v>581</v>
      </c>
      <c r="G260" s="33"/>
      <c r="H260" s="33"/>
      <c r="I260" s="197"/>
      <c r="J260" s="33"/>
      <c r="K260" s="33"/>
      <c r="L260" s="36"/>
      <c r="M260" s="198"/>
      <c r="N260" s="199"/>
      <c r="O260" s="68"/>
      <c r="P260" s="68"/>
      <c r="Q260" s="68"/>
      <c r="R260" s="68"/>
      <c r="S260" s="68"/>
      <c r="T260" s="69"/>
      <c r="U260" s="31"/>
      <c r="V260" s="31"/>
      <c r="W260" s="31"/>
      <c r="X260" s="31"/>
      <c r="Y260" s="31"/>
      <c r="Z260" s="31"/>
      <c r="AA260" s="31"/>
      <c r="AB260" s="31"/>
      <c r="AC260" s="31"/>
      <c r="AD260" s="31"/>
      <c r="AE260" s="31"/>
      <c r="AT260" s="14" t="s">
        <v>157</v>
      </c>
      <c r="AU260" s="14" t="s">
        <v>82</v>
      </c>
    </row>
    <row r="261" spans="1:65" s="2" customFormat="1" ht="24.2" customHeight="1">
      <c r="A261" s="31"/>
      <c r="B261" s="32"/>
      <c r="C261" s="200" t="s">
        <v>583</v>
      </c>
      <c r="D261" s="200" t="s">
        <v>185</v>
      </c>
      <c r="E261" s="201" t="s">
        <v>584</v>
      </c>
      <c r="F261" s="202" t="s">
        <v>585</v>
      </c>
      <c r="G261" s="203" t="s">
        <v>197</v>
      </c>
      <c r="H261" s="204">
        <v>7</v>
      </c>
      <c r="I261" s="205"/>
      <c r="J261" s="206">
        <f>ROUND(I261*H261,2)</f>
        <v>0</v>
      </c>
      <c r="K261" s="202" t="s">
        <v>154</v>
      </c>
      <c r="L261" s="36"/>
      <c r="M261" s="207" t="s">
        <v>1</v>
      </c>
      <c r="N261" s="208" t="s">
        <v>38</v>
      </c>
      <c r="O261" s="68"/>
      <c r="P261" s="191">
        <f>O261*H261</f>
        <v>0</v>
      </c>
      <c r="Q261" s="191">
        <v>0</v>
      </c>
      <c r="R261" s="191">
        <f>Q261*H261</f>
        <v>0</v>
      </c>
      <c r="S261" s="191">
        <v>0</v>
      </c>
      <c r="T261" s="192">
        <f>S261*H261</f>
        <v>0</v>
      </c>
      <c r="U261" s="31"/>
      <c r="V261" s="31"/>
      <c r="W261" s="31"/>
      <c r="X261" s="31"/>
      <c r="Y261" s="31"/>
      <c r="Z261" s="31"/>
      <c r="AA261" s="31"/>
      <c r="AB261" s="31"/>
      <c r="AC261" s="31"/>
      <c r="AD261" s="31"/>
      <c r="AE261" s="31"/>
      <c r="AR261" s="193" t="s">
        <v>350</v>
      </c>
      <c r="AT261" s="193" t="s">
        <v>185</v>
      </c>
      <c r="AU261" s="193" t="s">
        <v>82</v>
      </c>
      <c r="AY261" s="14" t="s">
        <v>149</v>
      </c>
      <c r="BE261" s="194">
        <f>IF(N261="základní",J261,0)</f>
        <v>0</v>
      </c>
      <c r="BF261" s="194">
        <f>IF(N261="snížená",J261,0)</f>
        <v>0</v>
      </c>
      <c r="BG261" s="194">
        <f>IF(N261="zákl. přenesená",J261,0)</f>
        <v>0</v>
      </c>
      <c r="BH261" s="194">
        <f>IF(N261="sníž. přenesená",J261,0)</f>
        <v>0</v>
      </c>
      <c r="BI261" s="194">
        <f>IF(N261="nulová",J261,0)</f>
        <v>0</v>
      </c>
      <c r="BJ261" s="14" t="s">
        <v>80</v>
      </c>
      <c r="BK261" s="194">
        <f>ROUND(I261*H261,2)</f>
        <v>0</v>
      </c>
      <c r="BL261" s="14" t="s">
        <v>350</v>
      </c>
      <c r="BM261" s="193" t="s">
        <v>586</v>
      </c>
    </row>
    <row r="262" spans="1:65" s="2" customFormat="1" ht="11.25">
      <c r="A262" s="31"/>
      <c r="B262" s="32"/>
      <c r="C262" s="33"/>
      <c r="D262" s="195" t="s">
        <v>157</v>
      </c>
      <c r="E262" s="33"/>
      <c r="F262" s="196" t="s">
        <v>585</v>
      </c>
      <c r="G262" s="33"/>
      <c r="H262" s="33"/>
      <c r="I262" s="197"/>
      <c r="J262" s="33"/>
      <c r="K262" s="33"/>
      <c r="L262" s="36"/>
      <c r="M262" s="198"/>
      <c r="N262" s="199"/>
      <c r="O262" s="68"/>
      <c r="P262" s="68"/>
      <c r="Q262" s="68"/>
      <c r="R262" s="68"/>
      <c r="S262" s="68"/>
      <c r="T262" s="69"/>
      <c r="U262" s="31"/>
      <c r="V262" s="31"/>
      <c r="W262" s="31"/>
      <c r="X262" s="31"/>
      <c r="Y262" s="31"/>
      <c r="Z262" s="31"/>
      <c r="AA262" s="31"/>
      <c r="AB262" s="31"/>
      <c r="AC262" s="31"/>
      <c r="AD262" s="31"/>
      <c r="AE262" s="31"/>
      <c r="AT262" s="14" t="s">
        <v>157</v>
      </c>
      <c r="AU262" s="14" t="s">
        <v>82</v>
      </c>
    </row>
    <row r="263" spans="1:65" s="2" customFormat="1" ht="24.2" customHeight="1">
      <c r="A263" s="31"/>
      <c r="B263" s="32"/>
      <c r="C263" s="200" t="s">
        <v>202</v>
      </c>
      <c r="D263" s="200" t="s">
        <v>185</v>
      </c>
      <c r="E263" s="201" t="s">
        <v>587</v>
      </c>
      <c r="F263" s="202" t="s">
        <v>588</v>
      </c>
      <c r="G263" s="203" t="s">
        <v>197</v>
      </c>
      <c r="H263" s="204">
        <v>1</v>
      </c>
      <c r="I263" s="205"/>
      <c r="J263" s="206">
        <f>ROUND(I263*H263,2)</f>
        <v>0</v>
      </c>
      <c r="K263" s="202" t="s">
        <v>154</v>
      </c>
      <c r="L263" s="36"/>
      <c r="M263" s="207" t="s">
        <v>1</v>
      </c>
      <c r="N263" s="208" t="s">
        <v>38</v>
      </c>
      <c r="O263" s="68"/>
      <c r="P263" s="191">
        <f>O263*H263</f>
        <v>0</v>
      </c>
      <c r="Q263" s="191">
        <v>0</v>
      </c>
      <c r="R263" s="191">
        <f>Q263*H263</f>
        <v>0</v>
      </c>
      <c r="S263" s="191">
        <v>0</v>
      </c>
      <c r="T263" s="192">
        <f>S263*H263</f>
        <v>0</v>
      </c>
      <c r="U263" s="31"/>
      <c r="V263" s="31"/>
      <c r="W263" s="31"/>
      <c r="X263" s="31"/>
      <c r="Y263" s="31"/>
      <c r="Z263" s="31"/>
      <c r="AA263" s="31"/>
      <c r="AB263" s="31"/>
      <c r="AC263" s="31"/>
      <c r="AD263" s="31"/>
      <c r="AE263" s="31"/>
      <c r="AR263" s="193" t="s">
        <v>350</v>
      </c>
      <c r="AT263" s="193" t="s">
        <v>185</v>
      </c>
      <c r="AU263" s="193" t="s">
        <v>82</v>
      </c>
      <c r="AY263" s="14" t="s">
        <v>149</v>
      </c>
      <c r="BE263" s="194">
        <f>IF(N263="základní",J263,0)</f>
        <v>0</v>
      </c>
      <c r="BF263" s="194">
        <f>IF(N263="snížená",J263,0)</f>
        <v>0</v>
      </c>
      <c r="BG263" s="194">
        <f>IF(N263="zákl. přenesená",J263,0)</f>
        <v>0</v>
      </c>
      <c r="BH263" s="194">
        <f>IF(N263="sníž. přenesená",J263,0)</f>
        <v>0</v>
      </c>
      <c r="BI263" s="194">
        <f>IF(N263="nulová",J263,0)</f>
        <v>0</v>
      </c>
      <c r="BJ263" s="14" t="s">
        <v>80</v>
      </c>
      <c r="BK263" s="194">
        <f>ROUND(I263*H263,2)</f>
        <v>0</v>
      </c>
      <c r="BL263" s="14" t="s">
        <v>350</v>
      </c>
      <c r="BM263" s="193" t="s">
        <v>589</v>
      </c>
    </row>
    <row r="264" spans="1:65" s="2" customFormat="1" ht="11.25">
      <c r="A264" s="31"/>
      <c r="B264" s="32"/>
      <c r="C264" s="33"/>
      <c r="D264" s="195" t="s">
        <v>157</v>
      </c>
      <c r="E264" s="33"/>
      <c r="F264" s="196" t="s">
        <v>588</v>
      </c>
      <c r="G264" s="33"/>
      <c r="H264" s="33"/>
      <c r="I264" s="197"/>
      <c r="J264" s="33"/>
      <c r="K264" s="33"/>
      <c r="L264" s="36"/>
      <c r="M264" s="198"/>
      <c r="N264" s="199"/>
      <c r="O264" s="68"/>
      <c r="P264" s="68"/>
      <c r="Q264" s="68"/>
      <c r="R264" s="68"/>
      <c r="S264" s="68"/>
      <c r="T264" s="69"/>
      <c r="U264" s="31"/>
      <c r="V264" s="31"/>
      <c r="W264" s="31"/>
      <c r="X264" s="31"/>
      <c r="Y264" s="31"/>
      <c r="Z264" s="31"/>
      <c r="AA264" s="31"/>
      <c r="AB264" s="31"/>
      <c r="AC264" s="31"/>
      <c r="AD264" s="31"/>
      <c r="AE264" s="31"/>
      <c r="AT264" s="14" t="s">
        <v>157</v>
      </c>
      <c r="AU264" s="14" t="s">
        <v>82</v>
      </c>
    </row>
    <row r="265" spans="1:65" s="2" customFormat="1" ht="24.2" customHeight="1">
      <c r="A265" s="31"/>
      <c r="B265" s="32"/>
      <c r="C265" s="181" t="s">
        <v>590</v>
      </c>
      <c r="D265" s="181" t="s">
        <v>150</v>
      </c>
      <c r="E265" s="182" t="s">
        <v>591</v>
      </c>
      <c r="F265" s="183" t="s">
        <v>592</v>
      </c>
      <c r="G265" s="184" t="s">
        <v>197</v>
      </c>
      <c r="H265" s="185">
        <v>2</v>
      </c>
      <c r="I265" s="186"/>
      <c r="J265" s="187">
        <f>ROUND(I265*H265,2)</f>
        <v>0</v>
      </c>
      <c r="K265" s="183" t="s">
        <v>154</v>
      </c>
      <c r="L265" s="188"/>
      <c r="M265" s="189" t="s">
        <v>1</v>
      </c>
      <c r="N265" s="190" t="s">
        <v>38</v>
      </c>
      <c r="O265" s="68"/>
      <c r="P265" s="191">
        <f>O265*H265</f>
        <v>0</v>
      </c>
      <c r="Q265" s="191">
        <v>0</v>
      </c>
      <c r="R265" s="191">
        <f>Q265*H265</f>
        <v>0</v>
      </c>
      <c r="S265" s="191">
        <v>0</v>
      </c>
      <c r="T265" s="192">
        <f>S265*H265</f>
        <v>0</v>
      </c>
      <c r="U265" s="31"/>
      <c r="V265" s="31"/>
      <c r="W265" s="31"/>
      <c r="X265" s="31"/>
      <c r="Y265" s="31"/>
      <c r="Z265" s="31"/>
      <c r="AA265" s="31"/>
      <c r="AB265" s="31"/>
      <c r="AC265" s="31"/>
      <c r="AD265" s="31"/>
      <c r="AE265" s="31"/>
      <c r="AR265" s="193" t="s">
        <v>155</v>
      </c>
      <c r="AT265" s="193" t="s">
        <v>150</v>
      </c>
      <c r="AU265" s="193" t="s">
        <v>82</v>
      </c>
      <c r="AY265" s="14" t="s">
        <v>149</v>
      </c>
      <c r="BE265" s="194">
        <f>IF(N265="základní",J265,0)</f>
        <v>0</v>
      </c>
      <c r="BF265" s="194">
        <f>IF(N265="snížená",J265,0)</f>
        <v>0</v>
      </c>
      <c r="BG265" s="194">
        <f>IF(N265="zákl. přenesená",J265,0)</f>
        <v>0</v>
      </c>
      <c r="BH265" s="194">
        <f>IF(N265="sníž. přenesená",J265,0)</f>
        <v>0</v>
      </c>
      <c r="BI265" s="194">
        <f>IF(N265="nulová",J265,0)</f>
        <v>0</v>
      </c>
      <c r="BJ265" s="14" t="s">
        <v>80</v>
      </c>
      <c r="BK265" s="194">
        <f>ROUND(I265*H265,2)</f>
        <v>0</v>
      </c>
      <c r="BL265" s="14" t="s">
        <v>155</v>
      </c>
      <c r="BM265" s="193" t="s">
        <v>593</v>
      </c>
    </row>
    <row r="266" spans="1:65" s="2" customFormat="1" ht="19.5">
      <c r="A266" s="31"/>
      <c r="B266" s="32"/>
      <c r="C266" s="33"/>
      <c r="D266" s="195" t="s">
        <v>157</v>
      </c>
      <c r="E266" s="33"/>
      <c r="F266" s="196" t="s">
        <v>592</v>
      </c>
      <c r="G266" s="33"/>
      <c r="H266" s="33"/>
      <c r="I266" s="197"/>
      <c r="J266" s="33"/>
      <c r="K266" s="33"/>
      <c r="L266" s="36"/>
      <c r="M266" s="198"/>
      <c r="N266" s="199"/>
      <c r="O266" s="68"/>
      <c r="P266" s="68"/>
      <c r="Q266" s="68"/>
      <c r="R266" s="68"/>
      <c r="S266" s="68"/>
      <c r="T266" s="69"/>
      <c r="U266" s="31"/>
      <c r="V266" s="31"/>
      <c r="W266" s="31"/>
      <c r="X266" s="31"/>
      <c r="Y266" s="31"/>
      <c r="Z266" s="31"/>
      <c r="AA266" s="31"/>
      <c r="AB266" s="31"/>
      <c r="AC266" s="31"/>
      <c r="AD266" s="31"/>
      <c r="AE266" s="31"/>
      <c r="AT266" s="14" t="s">
        <v>157</v>
      </c>
      <c r="AU266" s="14" t="s">
        <v>82</v>
      </c>
    </row>
    <row r="267" spans="1:65" s="2" customFormat="1" ht="19.5">
      <c r="A267" s="31"/>
      <c r="B267" s="32"/>
      <c r="C267" s="33"/>
      <c r="D267" s="195" t="s">
        <v>495</v>
      </c>
      <c r="E267" s="33"/>
      <c r="F267" s="220" t="s">
        <v>594</v>
      </c>
      <c r="G267" s="33"/>
      <c r="H267" s="33"/>
      <c r="I267" s="197"/>
      <c r="J267" s="33"/>
      <c r="K267" s="33"/>
      <c r="L267" s="36"/>
      <c r="M267" s="198"/>
      <c r="N267" s="199"/>
      <c r="O267" s="68"/>
      <c r="P267" s="68"/>
      <c r="Q267" s="68"/>
      <c r="R267" s="68"/>
      <c r="S267" s="68"/>
      <c r="T267" s="69"/>
      <c r="U267" s="31"/>
      <c r="V267" s="31"/>
      <c r="W267" s="31"/>
      <c r="X267" s="31"/>
      <c r="Y267" s="31"/>
      <c r="Z267" s="31"/>
      <c r="AA267" s="31"/>
      <c r="AB267" s="31"/>
      <c r="AC267" s="31"/>
      <c r="AD267" s="31"/>
      <c r="AE267" s="31"/>
      <c r="AT267" s="14" t="s">
        <v>495</v>
      </c>
      <c r="AU267" s="14" t="s">
        <v>82</v>
      </c>
    </row>
    <row r="268" spans="1:65" s="2" customFormat="1" ht="24.2" customHeight="1">
      <c r="A268" s="31"/>
      <c r="B268" s="32"/>
      <c r="C268" s="181" t="s">
        <v>595</v>
      </c>
      <c r="D268" s="181" t="s">
        <v>150</v>
      </c>
      <c r="E268" s="182" t="s">
        <v>596</v>
      </c>
      <c r="F268" s="183" t="s">
        <v>597</v>
      </c>
      <c r="G268" s="184" t="s">
        <v>197</v>
      </c>
      <c r="H268" s="185">
        <v>2</v>
      </c>
      <c r="I268" s="186"/>
      <c r="J268" s="187">
        <f>ROUND(I268*H268,2)</f>
        <v>0</v>
      </c>
      <c r="K268" s="183" t="s">
        <v>154</v>
      </c>
      <c r="L268" s="188"/>
      <c r="M268" s="189" t="s">
        <v>1</v>
      </c>
      <c r="N268" s="190" t="s">
        <v>38</v>
      </c>
      <c r="O268" s="68"/>
      <c r="P268" s="191">
        <f>O268*H268</f>
        <v>0</v>
      </c>
      <c r="Q268" s="191">
        <v>0</v>
      </c>
      <c r="R268" s="191">
        <f>Q268*H268</f>
        <v>0</v>
      </c>
      <c r="S268" s="191">
        <v>0</v>
      </c>
      <c r="T268" s="192">
        <f>S268*H268</f>
        <v>0</v>
      </c>
      <c r="U268" s="31"/>
      <c r="V268" s="31"/>
      <c r="W268" s="31"/>
      <c r="X268" s="31"/>
      <c r="Y268" s="31"/>
      <c r="Z268" s="31"/>
      <c r="AA268" s="31"/>
      <c r="AB268" s="31"/>
      <c r="AC268" s="31"/>
      <c r="AD268" s="31"/>
      <c r="AE268" s="31"/>
      <c r="AR268" s="193" t="s">
        <v>155</v>
      </c>
      <c r="AT268" s="193" t="s">
        <v>150</v>
      </c>
      <c r="AU268" s="193" t="s">
        <v>82</v>
      </c>
      <c r="AY268" s="14" t="s">
        <v>149</v>
      </c>
      <c r="BE268" s="194">
        <f>IF(N268="základní",J268,0)</f>
        <v>0</v>
      </c>
      <c r="BF268" s="194">
        <f>IF(N268="snížená",J268,0)</f>
        <v>0</v>
      </c>
      <c r="BG268" s="194">
        <f>IF(N268="zákl. přenesená",J268,0)</f>
        <v>0</v>
      </c>
      <c r="BH268" s="194">
        <f>IF(N268="sníž. přenesená",J268,0)</f>
        <v>0</v>
      </c>
      <c r="BI268" s="194">
        <f>IF(N268="nulová",J268,0)</f>
        <v>0</v>
      </c>
      <c r="BJ268" s="14" t="s">
        <v>80</v>
      </c>
      <c r="BK268" s="194">
        <f>ROUND(I268*H268,2)</f>
        <v>0</v>
      </c>
      <c r="BL268" s="14" t="s">
        <v>155</v>
      </c>
      <c r="BM268" s="193" t="s">
        <v>598</v>
      </c>
    </row>
    <row r="269" spans="1:65" s="2" customFormat="1" ht="11.25">
      <c r="A269" s="31"/>
      <c r="B269" s="32"/>
      <c r="C269" s="33"/>
      <c r="D269" s="195" t="s">
        <v>157</v>
      </c>
      <c r="E269" s="33"/>
      <c r="F269" s="196" t="s">
        <v>597</v>
      </c>
      <c r="G269" s="33"/>
      <c r="H269" s="33"/>
      <c r="I269" s="197"/>
      <c r="J269" s="33"/>
      <c r="K269" s="33"/>
      <c r="L269" s="36"/>
      <c r="M269" s="198"/>
      <c r="N269" s="199"/>
      <c r="O269" s="68"/>
      <c r="P269" s="68"/>
      <c r="Q269" s="68"/>
      <c r="R269" s="68"/>
      <c r="S269" s="68"/>
      <c r="T269" s="69"/>
      <c r="U269" s="31"/>
      <c r="V269" s="31"/>
      <c r="W269" s="31"/>
      <c r="X269" s="31"/>
      <c r="Y269" s="31"/>
      <c r="Z269" s="31"/>
      <c r="AA269" s="31"/>
      <c r="AB269" s="31"/>
      <c r="AC269" s="31"/>
      <c r="AD269" s="31"/>
      <c r="AE269" s="31"/>
      <c r="AT269" s="14" t="s">
        <v>157</v>
      </c>
      <c r="AU269" s="14" t="s">
        <v>82</v>
      </c>
    </row>
    <row r="270" spans="1:65" s="2" customFormat="1" ht="19.5">
      <c r="A270" s="31"/>
      <c r="B270" s="32"/>
      <c r="C270" s="33"/>
      <c r="D270" s="195" t="s">
        <v>495</v>
      </c>
      <c r="E270" s="33"/>
      <c r="F270" s="220" t="s">
        <v>594</v>
      </c>
      <c r="G270" s="33"/>
      <c r="H270" s="33"/>
      <c r="I270" s="197"/>
      <c r="J270" s="33"/>
      <c r="K270" s="33"/>
      <c r="L270" s="36"/>
      <c r="M270" s="198"/>
      <c r="N270" s="199"/>
      <c r="O270" s="68"/>
      <c r="P270" s="68"/>
      <c r="Q270" s="68"/>
      <c r="R270" s="68"/>
      <c r="S270" s="68"/>
      <c r="T270" s="69"/>
      <c r="U270" s="31"/>
      <c r="V270" s="31"/>
      <c r="W270" s="31"/>
      <c r="X270" s="31"/>
      <c r="Y270" s="31"/>
      <c r="Z270" s="31"/>
      <c r="AA270" s="31"/>
      <c r="AB270" s="31"/>
      <c r="AC270" s="31"/>
      <c r="AD270" s="31"/>
      <c r="AE270" s="31"/>
      <c r="AT270" s="14" t="s">
        <v>495</v>
      </c>
      <c r="AU270" s="14" t="s">
        <v>82</v>
      </c>
    </row>
    <row r="271" spans="1:65" s="2" customFormat="1" ht="24.2" customHeight="1">
      <c r="A271" s="31"/>
      <c r="B271" s="32"/>
      <c r="C271" s="181" t="s">
        <v>599</v>
      </c>
      <c r="D271" s="181" t="s">
        <v>150</v>
      </c>
      <c r="E271" s="182" t="s">
        <v>600</v>
      </c>
      <c r="F271" s="183" t="s">
        <v>601</v>
      </c>
      <c r="G271" s="184" t="s">
        <v>197</v>
      </c>
      <c r="H271" s="185">
        <v>2</v>
      </c>
      <c r="I271" s="186"/>
      <c r="J271" s="187">
        <f>ROUND(I271*H271,2)</f>
        <v>0</v>
      </c>
      <c r="K271" s="183" t="s">
        <v>154</v>
      </c>
      <c r="L271" s="188"/>
      <c r="M271" s="189" t="s">
        <v>1</v>
      </c>
      <c r="N271" s="190" t="s">
        <v>38</v>
      </c>
      <c r="O271" s="68"/>
      <c r="P271" s="191">
        <f>O271*H271</f>
        <v>0</v>
      </c>
      <c r="Q271" s="191">
        <v>0</v>
      </c>
      <c r="R271" s="191">
        <f>Q271*H271</f>
        <v>0</v>
      </c>
      <c r="S271" s="191">
        <v>0</v>
      </c>
      <c r="T271" s="192">
        <f>S271*H271</f>
        <v>0</v>
      </c>
      <c r="U271" s="31"/>
      <c r="V271" s="31"/>
      <c r="W271" s="31"/>
      <c r="X271" s="31"/>
      <c r="Y271" s="31"/>
      <c r="Z271" s="31"/>
      <c r="AA271" s="31"/>
      <c r="AB271" s="31"/>
      <c r="AC271" s="31"/>
      <c r="AD271" s="31"/>
      <c r="AE271" s="31"/>
      <c r="AR271" s="193" t="s">
        <v>155</v>
      </c>
      <c r="AT271" s="193" t="s">
        <v>150</v>
      </c>
      <c r="AU271" s="193" t="s">
        <v>82</v>
      </c>
      <c r="AY271" s="14" t="s">
        <v>149</v>
      </c>
      <c r="BE271" s="194">
        <f>IF(N271="základní",J271,0)</f>
        <v>0</v>
      </c>
      <c r="BF271" s="194">
        <f>IF(N271="snížená",J271,0)</f>
        <v>0</v>
      </c>
      <c r="BG271" s="194">
        <f>IF(N271="zákl. přenesená",J271,0)</f>
        <v>0</v>
      </c>
      <c r="BH271" s="194">
        <f>IF(N271="sníž. přenesená",J271,0)</f>
        <v>0</v>
      </c>
      <c r="BI271" s="194">
        <f>IF(N271="nulová",J271,0)</f>
        <v>0</v>
      </c>
      <c r="BJ271" s="14" t="s">
        <v>80</v>
      </c>
      <c r="BK271" s="194">
        <f>ROUND(I271*H271,2)</f>
        <v>0</v>
      </c>
      <c r="BL271" s="14" t="s">
        <v>155</v>
      </c>
      <c r="BM271" s="193" t="s">
        <v>602</v>
      </c>
    </row>
    <row r="272" spans="1:65" s="2" customFormat="1" ht="19.5">
      <c r="A272" s="31"/>
      <c r="B272" s="32"/>
      <c r="C272" s="33"/>
      <c r="D272" s="195" t="s">
        <v>157</v>
      </c>
      <c r="E272" s="33"/>
      <c r="F272" s="196" t="s">
        <v>601</v>
      </c>
      <c r="G272" s="33"/>
      <c r="H272" s="33"/>
      <c r="I272" s="197"/>
      <c r="J272" s="33"/>
      <c r="K272" s="33"/>
      <c r="L272" s="36"/>
      <c r="M272" s="198"/>
      <c r="N272" s="199"/>
      <c r="O272" s="68"/>
      <c r="P272" s="68"/>
      <c r="Q272" s="68"/>
      <c r="R272" s="68"/>
      <c r="S272" s="68"/>
      <c r="T272" s="69"/>
      <c r="U272" s="31"/>
      <c r="V272" s="31"/>
      <c r="W272" s="31"/>
      <c r="X272" s="31"/>
      <c r="Y272" s="31"/>
      <c r="Z272" s="31"/>
      <c r="AA272" s="31"/>
      <c r="AB272" s="31"/>
      <c r="AC272" s="31"/>
      <c r="AD272" s="31"/>
      <c r="AE272" s="31"/>
      <c r="AT272" s="14" t="s">
        <v>157</v>
      </c>
      <c r="AU272" s="14" t="s">
        <v>82</v>
      </c>
    </row>
    <row r="273" spans="1:65" s="2" customFormat="1" ht="19.5">
      <c r="A273" s="31"/>
      <c r="B273" s="32"/>
      <c r="C273" s="33"/>
      <c r="D273" s="195" t="s">
        <v>495</v>
      </c>
      <c r="E273" s="33"/>
      <c r="F273" s="220" t="s">
        <v>594</v>
      </c>
      <c r="G273" s="33"/>
      <c r="H273" s="33"/>
      <c r="I273" s="197"/>
      <c r="J273" s="33"/>
      <c r="K273" s="33"/>
      <c r="L273" s="36"/>
      <c r="M273" s="198"/>
      <c r="N273" s="199"/>
      <c r="O273" s="68"/>
      <c r="P273" s="68"/>
      <c r="Q273" s="68"/>
      <c r="R273" s="68"/>
      <c r="S273" s="68"/>
      <c r="T273" s="69"/>
      <c r="U273" s="31"/>
      <c r="V273" s="31"/>
      <c r="W273" s="31"/>
      <c r="X273" s="31"/>
      <c r="Y273" s="31"/>
      <c r="Z273" s="31"/>
      <c r="AA273" s="31"/>
      <c r="AB273" s="31"/>
      <c r="AC273" s="31"/>
      <c r="AD273" s="31"/>
      <c r="AE273" s="31"/>
      <c r="AT273" s="14" t="s">
        <v>495</v>
      </c>
      <c r="AU273" s="14" t="s">
        <v>82</v>
      </c>
    </row>
    <row r="274" spans="1:65" s="2" customFormat="1" ht="24.2" customHeight="1">
      <c r="A274" s="31"/>
      <c r="B274" s="32"/>
      <c r="C274" s="181" t="s">
        <v>603</v>
      </c>
      <c r="D274" s="181" t="s">
        <v>150</v>
      </c>
      <c r="E274" s="182" t="s">
        <v>604</v>
      </c>
      <c r="F274" s="183" t="s">
        <v>605</v>
      </c>
      <c r="G274" s="184" t="s">
        <v>197</v>
      </c>
      <c r="H274" s="185">
        <v>4</v>
      </c>
      <c r="I274" s="186"/>
      <c r="J274" s="187">
        <f>ROUND(I274*H274,2)</f>
        <v>0</v>
      </c>
      <c r="K274" s="183" t="s">
        <v>154</v>
      </c>
      <c r="L274" s="188"/>
      <c r="M274" s="189" t="s">
        <v>1</v>
      </c>
      <c r="N274" s="190" t="s">
        <v>38</v>
      </c>
      <c r="O274" s="68"/>
      <c r="P274" s="191">
        <f>O274*H274</f>
        <v>0</v>
      </c>
      <c r="Q274" s="191">
        <v>0</v>
      </c>
      <c r="R274" s="191">
        <f>Q274*H274</f>
        <v>0</v>
      </c>
      <c r="S274" s="191">
        <v>0</v>
      </c>
      <c r="T274" s="192">
        <f>S274*H274</f>
        <v>0</v>
      </c>
      <c r="U274" s="31"/>
      <c r="V274" s="31"/>
      <c r="W274" s="31"/>
      <c r="X274" s="31"/>
      <c r="Y274" s="31"/>
      <c r="Z274" s="31"/>
      <c r="AA274" s="31"/>
      <c r="AB274" s="31"/>
      <c r="AC274" s="31"/>
      <c r="AD274" s="31"/>
      <c r="AE274" s="31"/>
      <c r="AR274" s="193" t="s">
        <v>155</v>
      </c>
      <c r="AT274" s="193" t="s">
        <v>150</v>
      </c>
      <c r="AU274" s="193" t="s">
        <v>82</v>
      </c>
      <c r="AY274" s="14" t="s">
        <v>149</v>
      </c>
      <c r="BE274" s="194">
        <f>IF(N274="základní",J274,0)</f>
        <v>0</v>
      </c>
      <c r="BF274" s="194">
        <f>IF(N274="snížená",J274,0)</f>
        <v>0</v>
      </c>
      <c r="BG274" s="194">
        <f>IF(N274="zákl. přenesená",J274,0)</f>
        <v>0</v>
      </c>
      <c r="BH274" s="194">
        <f>IF(N274="sníž. přenesená",J274,0)</f>
        <v>0</v>
      </c>
      <c r="BI274" s="194">
        <f>IF(N274="nulová",J274,0)</f>
        <v>0</v>
      </c>
      <c r="BJ274" s="14" t="s">
        <v>80</v>
      </c>
      <c r="BK274" s="194">
        <f>ROUND(I274*H274,2)</f>
        <v>0</v>
      </c>
      <c r="BL274" s="14" t="s">
        <v>155</v>
      </c>
      <c r="BM274" s="193" t="s">
        <v>606</v>
      </c>
    </row>
    <row r="275" spans="1:65" s="2" customFormat="1" ht="11.25">
      <c r="A275" s="31"/>
      <c r="B275" s="32"/>
      <c r="C275" s="33"/>
      <c r="D275" s="195" t="s">
        <v>157</v>
      </c>
      <c r="E275" s="33"/>
      <c r="F275" s="196" t="s">
        <v>605</v>
      </c>
      <c r="G275" s="33"/>
      <c r="H275" s="33"/>
      <c r="I275" s="197"/>
      <c r="J275" s="33"/>
      <c r="K275" s="33"/>
      <c r="L275" s="36"/>
      <c r="M275" s="198"/>
      <c r="N275" s="199"/>
      <c r="O275" s="68"/>
      <c r="P275" s="68"/>
      <c r="Q275" s="68"/>
      <c r="R275" s="68"/>
      <c r="S275" s="68"/>
      <c r="T275" s="69"/>
      <c r="U275" s="31"/>
      <c r="V275" s="31"/>
      <c r="W275" s="31"/>
      <c r="X275" s="31"/>
      <c r="Y275" s="31"/>
      <c r="Z275" s="31"/>
      <c r="AA275" s="31"/>
      <c r="AB275" s="31"/>
      <c r="AC275" s="31"/>
      <c r="AD275" s="31"/>
      <c r="AE275" s="31"/>
      <c r="AT275" s="14" t="s">
        <v>157</v>
      </c>
      <c r="AU275" s="14" t="s">
        <v>82</v>
      </c>
    </row>
    <row r="276" spans="1:65" s="2" customFormat="1" ht="19.5">
      <c r="A276" s="31"/>
      <c r="B276" s="32"/>
      <c r="C276" s="33"/>
      <c r="D276" s="195" t="s">
        <v>495</v>
      </c>
      <c r="E276" s="33"/>
      <c r="F276" s="220" t="s">
        <v>594</v>
      </c>
      <c r="G276" s="33"/>
      <c r="H276" s="33"/>
      <c r="I276" s="197"/>
      <c r="J276" s="33"/>
      <c r="K276" s="33"/>
      <c r="L276" s="36"/>
      <c r="M276" s="198"/>
      <c r="N276" s="199"/>
      <c r="O276" s="68"/>
      <c r="P276" s="68"/>
      <c r="Q276" s="68"/>
      <c r="R276" s="68"/>
      <c r="S276" s="68"/>
      <c r="T276" s="69"/>
      <c r="U276" s="31"/>
      <c r="V276" s="31"/>
      <c r="W276" s="31"/>
      <c r="X276" s="31"/>
      <c r="Y276" s="31"/>
      <c r="Z276" s="31"/>
      <c r="AA276" s="31"/>
      <c r="AB276" s="31"/>
      <c r="AC276" s="31"/>
      <c r="AD276" s="31"/>
      <c r="AE276" s="31"/>
      <c r="AT276" s="14" t="s">
        <v>495</v>
      </c>
      <c r="AU276" s="14" t="s">
        <v>82</v>
      </c>
    </row>
    <row r="277" spans="1:65" s="2" customFormat="1" ht="24.2" customHeight="1">
      <c r="A277" s="31"/>
      <c r="B277" s="32"/>
      <c r="C277" s="181" t="s">
        <v>607</v>
      </c>
      <c r="D277" s="181" t="s">
        <v>150</v>
      </c>
      <c r="E277" s="182" t="s">
        <v>608</v>
      </c>
      <c r="F277" s="183" t="s">
        <v>609</v>
      </c>
      <c r="G277" s="184" t="s">
        <v>197</v>
      </c>
      <c r="H277" s="185">
        <v>4</v>
      </c>
      <c r="I277" s="186"/>
      <c r="J277" s="187">
        <f>ROUND(I277*H277,2)</f>
        <v>0</v>
      </c>
      <c r="K277" s="183" t="s">
        <v>154</v>
      </c>
      <c r="L277" s="188"/>
      <c r="M277" s="189" t="s">
        <v>1</v>
      </c>
      <c r="N277" s="190" t="s">
        <v>38</v>
      </c>
      <c r="O277" s="68"/>
      <c r="P277" s="191">
        <f>O277*H277</f>
        <v>0</v>
      </c>
      <c r="Q277" s="191">
        <v>0</v>
      </c>
      <c r="R277" s="191">
        <f>Q277*H277</f>
        <v>0</v>
      </c>
      <c r="S277" s="191">
        <v>0</v>
      </c>
      <c r="T277" s="192">
        <f>S277*H277</f>
        <v>0</v>
      </c>
      <c r="U277" s="31"/>
      <c r="V277" s="31"/>
      <c r="W277" s="31"/>
      <c r="X277" s="31"/>
      <c r="Y277" s="31"/>
      <c r="Z277" s="31"/>
      <c r="AA277" s="31"/>
      <c r="AB277" s="31"/>
      <c r="AC277" s="31"/>
      <c r="AD277" s="31"/>
      <c r="AE277" s="31"/>
      <c r="AR277" s="193" t="s">
        <v>155</v>
      </c>
      <c r="AT277" s="193" t="s">
        <v>150</v>
      </c>
      <c r="AU277" s="193" t="s">
        <v>82</v>
      </c>
      <c r="AY277" s="14" t="s">
        <v>149</v>
      </c>
      <c r="BE277" s="194">
        <f>IF(N277="základní",J277,0)</f>
        <v>0</v>
      </c>
      <c r="BF277" s="194">
        <f>IF(N277="snížená",J277,0)</f>
        <v>0</v>
      </c>
      <c r="BG277" s="194">
        <f>IF(N277="zákl. přenesená",J277,0)</f>
        <v>0</v>
      </c>
      <c r="BH277" s="194">
        <f>IF(N277="sníž. přenesená",J277,0)</f>
        <v>0</v>
      </c>
      <c r="BI277" s="194">
        <f>IF(N277="nulová",J277,0)</f>
        <v>0</v>
      </c>
      <c r="BJ277" s="14" t="s">
        <v>80</v>
      </c>
      <c r="BK277" s="194">
        <f>ROUND(I277*H277,2)</f>
        <v>0</v>
      </c>
      <c r="BL277" s="14" t="s">
        <v>155</v>
      </c>
      <c r="BM277" s="193" t="s">
        <v>610</v>
      </c>
    </row>
    <row r="278" spans="1:65" s="2" customFormat="1" ht="19.5">
      <c r="A278" s="31"/>
      <c r="B278" s="32"/>
      <c r="C278" s="33"/>
      <c r="D278" s="195" t="s">
        <v>157</v>
      </c>
      <c r="E278" s="33"/>
      <c r="F278" s="196" t="s">
        <v>609</v>
      </c>
      <c r="G278" s="33"/>
      <c r="H278" s="33"/>
      <c r="I278" s="197"/>
      <c r="J278" s="33"/>
      <c r="K278" s="33"/>
      <c r="L278" s="36"/>
      <c r="M278" s="198"/>
      <c r="N278" s="199"/>
      <c r="O278" s="68"/>
      <c r="P278" s="68"/>
      <c r="Q278" s="68"/>
      <c r="R278" s="68"/>
      <c r="S278" s="68"/>
      <c r="T278" s="69"/>
      <c r="U278" s="31"/>
      <c r="V278" s="31"/>
      <c r="W278" s="31"/>
      <c r="X278" s="31"/>
      <c r="Y278" s="31"/>
      <c r="Z278" s="31"/>
      <c r="AA278" s="31"/>
      <c r="AB278" s="31"/>
      <c r="AC278" s="31"/>
      <c r="AD278" s="31"/>
      <c r="AE278" s="31"/>
      <c r="AT278" s="14" t="s">
        <v>157</v>
      </c>
      <c r="AU278" s="14" t="s">
        <v>82</v>
      </c>
    </row>
    <row r="279" spans="1:65" s="2" customFormat="1" ht="19.5">
      <c r="A279" s="31"/>
      <c r="B279" s="32"/>
      <c r="C279" s="33"/>
      <c r="D279" s="195" t="s">
        <v>495</v>
      </c>
      <c r="E279" s="33"/>
      <c r="F279" s="220" t="s">
        <v>594</v>
      </c>
      <c r="G279" s="33"/>
      <c r="H279" s="33"/>
      <c r="I279" s="197"/>
      <c r="J279" s="33"/>
      <c r="K279" s="33"/>
      <c r="L279" s="36"/>
      <c r="M279" s="198"/>
      <c r="N279" s="199"/>
      <c r="O279" s="68"/>
      <c r="P279" s="68"/>
      <c r="Q279" s="68"/>
      <c r="R279" s="68"/>
      <c r="S279" s="68"/>
      <c r="T279" s="69"/>
      <c r="U279" s="31"/>
      <c r="V279" s="31"/>
      <c r="W279" s="31"/>
      <c r="X279" s="31"/>
      <c r="Y279" s="31"/>
      <c r="Z279" s="31"/>
      <c r="AA279" s="31"/>
      <c r="AB279" s="31"/>
      <c r="AC279" s="31"/>
      <c r="AD279" s="31"/>
      <c r="AE279" s="31"/>
      <c r="AT279" s="14" t="s">
        <v>495</v>
      </c>
      <c r="AU279" s="14" t="s">
        <v>82</v>
      </c>
    </row>
    <row r="280" spans="1:65" s="11" customFormat="1" ht="22.9" customHeight="1">
      <c r="B280" s="167"/>
      <c r="C280" s="168"/>
      <c r="D280" s="169" t="s">
        <v>72</v>
      </c>
      <c r="E280" s="218" t="s">
        <v>611</v>
      </c>
      <c r="F280" s="218" t="s">
        <v>612</v>
      </c>
      <c r="G280" s="168"/>
      <c r="H280" s="168"/>
      <c r="I280" s="171"/>
      <c r="J280" s="219">
        <f>BK280</f>
        <v>0</v>
      </c>
      <c r="K280" s="168"/>
      <c r="L280" s="173"/>
      <c r="M280" s="174"/>
      <c r="N280" s="175"/>
      <c r="O280" s="175"/>
      <c r="P280" s="176">
        <f>SUM(P281:P542)</f>
        <v>0</v>
      </c>
      <c r="Q280" s="175"/>
      <c r="R280" s="176">
        <f>SUM(R281:R542)</f>
        <v>0</v>
      </c>
      <c r="S280" s="175"/>
      <c r="T280" s="177">
        <f>SUM(T281:T542)</f>
        <v>0</v>
      </c>
      <c r="AR280" s="178" t="s">
        <v>80</v>
      </c>
      <c r="AT280" s="179" t="s">
        <v>72</v>
      </c>
      <c r="AU280" s="179" t="s">
        <v>80</v>
      </c>
      <c r="AY280" s="178" t="s">
        <v>149</v>
      </c>
      <c r="BK280" s="180">
        <f>SUM(BK281:BK542)</f>
        <v>0</v>
      </c>
    </row>
    <row r="281" spans="1:65" s="2" customFormat="1" ht="24.2" customHeight="1">
      <c r="A281" s="31"/>
      <c r="B281" s="32"/>
      <c r="C281" s="181" t="s">
        <v>613</v>
      </c>
      <c r="D281" s="181" t="s">
        <v>150</v>
      </c>
      <c r="E281" s="182" t="s">
        <v>614</v>
      </c>
      <c r="F281" s="183" t="s">
        <v>615</v>
      </c>
      <c r="G281" s="184" t="s">
        <v>197</v>
      </c>
      <c r="H281" s="185">
        <v>1</v>
      </c>
      <c r="I281" s="186"/>
      <c r="J281" s="187">
        <f>ROUND(I281*H281,2)</f>
        <v>0</v>
      </c>
      <c r="K281" s="183" t="s">
        <v>154</v>
      </c>
      <c r="L281" s="188"/>
      <c r="M281" s="189" t="s">
        <v>1</v>
      </c>
      <c r="N281" s="190" t="s">
        <v>38</v>
      </c>
      <c r="O281" s="68"/>
      <c r="P281" s="191">
        <f>O281*H281</f>
        <v>0</v>
      </c>
      <c r="Q281" s="191">
        <v>0</v>
      </c>
      <c r="R281" s="191">
        <f>Q281*H281</f>
        <v>0</v>
      </c>
      <c r="S281" s="191">
        <v>0</v>
      </c>
      <c r="T281" s="192">
        <f>S281*H281</f>
        <v>0</v>
      </c>
      <c r="U281" s="31"/>
      <c r="V281" s="31"/>
      <c r="W281" s="31"/>
      <c r="X281" s="31"/>
      <c r="Y281" s="31"/>
      <c r="Z281" s="31"/>
      <c r="AA281" s="31"/>
      <c r="AB281" s="31"/>
      <c r="AC281" s="31"/>
      <c r="AD281" s="31"/>
      <c r="AE281" s="31"/>
      <c r="AR281" s="193" t="s">
        <v>155</v>
      </c>
      <c r="AT281" s="193" t="s">
        <v>150</v>
      </c>
      <c r="AU281" s="193" t="s">
        <v>82</v>
      </c>
      <c r="AY281" s="14" t="s">
        <v>149</v>
      </c>
      <c r="BE281" s="194">
        <f>IF(N281="základní",J281,0)</f>
        <v>0</v>
      </c>
      <c r="BF281" s="194">
        <f>IF(N281="snížená",J281,0)</f>
        <v>0</v>
      </c>
      <c r="BG281" s="194">
        <f>IF(N281="zákl. přenesená",J281,0)</f>
        <v>0</v>
      </c>
      <c r="BH281" s="194">
        <f>IF(N281="sníž. přenesená",J281,0)</f>
        <v>0</v>
      </c>
      <c r="BI281" s="194">
        <f>IF(N281="nulová",J281,0)</f>
        <v>0</v>
      </c>
      <c r="BJ281" s="14" t="s">
        <v>80</v>
      </c>
      <c r="BK281" s="194">
        <f>ROUND(I281*H281,2)</f>
        <v>0</v>
      </c>
      <c r="BL281" s="14" t="s">
        <v>155</v>
      </c>
      <c r="BM281" s="193" t="s">
        <v>616</v>
      </c>
    </row>
    <row r="282" spans="1:65" s="2" customFormat="1" ht="11.25">
      <c r="A282" s="31"/>
      <c r="B282" s="32"/>
      <c r="C282" s="33"/>
      <c r="D282" s="195" t="s">
        <v>157</v>
      </c>
      <c r="E282" s="33"/>
      <c r="F282" s="196" t="s">
        <v>615</v>
      </c>
      <c r="G282" s="33"/>
      <c r="H282" s="33"/>
      <c r="I282" s="197"/>
      <c r="J282" s="33"/>
      <c r="K282" s="33"/>
      <c r="L282" s="36"/>
      <c r="M282" s="198"/>
      <c r="N282" s="199"/>
      <c r="O282" s="68"/>
      <c r="P282" s="68"/>
      <c r="Q282" s="68"/>
      <c r="R282" s="68"/>
      <c r="S282" s="68"/>
      <c r="T282" s="69"/>
      <c r="U282" s="31"/>
      <c r="V282" s="31"/>
      <c r="W282" s="31"/>
      <c r="X282" s="31"/>
      <c r="Y282" s="31"/>
      <c r="Z282" s="31"/>
      <c r="AA282" s="31"/>
      <c r="AB282" s="31"/>
      <c r="AC282" s="31"/>
      <c r="AD282" s="31"/>
      <c r="AE282" s="31"/>
      <c r="AT282" s="14" t="s">
        <v>157</v>
      </c>
      <c r="AU282" s="14" t="s">
        <v>82</v>
      </c>
    </row>
    <row r="283" spans="1:65" s="2" customFormat="1" ht="24.2" customHeight="1">
      <c r="A283" s="31"/>
      <c r="B283" s="32"/>
      <c r="C283" s="200" t="s">
        <v>617</v>
      </c>
      <c r="D283" s="200" t="s">
        <v>185</v>
      </c>
      <c r="E283" s="201" t="s">
        <v>618</v>
      </c>
      <c r="F283" s="202" t="s">
        <v>619</v>
      </c>
      <c r="G283" s="203" t="s">
        <v>197</v>
      </c>
      <c r="H283" s="204">
        <v>2</v>
      </c>
      <c r="I283" s="205"/>
      <c r="J283" s="206">
        <f>ROUND(I283*H283,2)</f>
        <v>0</v>
      </c>
      <c r="K283" s="202" t="s">
        <v>154</v>
      </c>
      <c r="L283" s="36"/>
      <c r="M283" s="207" t="s">
        <v>1</v>
      </c>
      <c r="N283" s="208" t="s">
        <v>38</v>
      </c>
      <c r="O283" s="68"/>
      <c r="P283" s="191">
        <f>O283*H283</f>
        <v>0</v>
      </c>
      <c r="Q283" s="191">
        <v>0</v>
      </c>
      <c r="R283" s="191">
        <f>Q283*H283</f>
        <v>0</v>
      </c>
      <c r="S283" s="191">
        <v>0</v>
      </c>
      <c r="T283" s="192">
        <f>S283*H283</f>
        <v>0</v>
      </c>
      <c r="U283" s="31"/>
      <c r="V283" s="31"/>
      <c r="W283" s="31"/>
      <c r="X283" s="31"/>
      <c r="Y283" s="31"/>
      <c r="Z283" s="31"/>
      <c r="AA283" s="31"/>
      <c r="AB283" s="31"/>
      <c r="AC283" s="31"/>
      <c r="AD283" s="31"/>
      <c r="AE283" s="31"/>
      <c r="AR283" s="193" t="s">
        <v>202</v>
      </c>
      <c r="AT283" s="193" t="s">
        <v>185</v>
      </c>
      <c r="AU283" s="193" t="s">
        <v>82</v>
      </c>
      <c r="AY283" s="14" t="s">
        <v>149</v>
      </c>
      <c r="BE283" s="194">
        <f>IF(N283="základní",J283,0)</f>
        <v>0</v>
      </c>
      <c r="BF283" s="194">
        <f>IF(N283="snížená",J283,0)</f>
        <v>0</v>
      </c>
      <c r="BG283" s="194">
        <f>IF(N283="zákl. přenesená",J283,0)</f>
        <v>0</v>
      </c>
      <c r="BH283" s="194">
        <f>IF(N283="sníž. přenesená",J283,0)</f>
        <v>0</v>
      </c>
      <c r="BI283" s="194">
        <f>IF(N283="nulová",J283,0)</f>
        <v>0</v>
      </c>
      <c r="BJ283" s="14" t="s">
        <v>80</v>
      </c>
      <c r="BK283" s="194">
        <f>ROUND(I283*H283,2)</f>
        <v>0</v>
      </c>
      <c r="BL283" s="14" t="s">
        <v>202</v>
      </c>
      <c r="BM283" s="193" t="s">
        <v>620</v>
      </c>
    </row>
    <row r="284" spans="1:65" s="2" customFormat="1" ht="29.25">
      <c r="A284" s="31"/>
      <c r="B284" s="32"/>
      <c r="C284" s="33"/>
      <c r="D284" s="195" t="s">
        <v>157</v>
      </c>
      <c r="E284" s="33"/>
      <c r="F284" s="196" t="s">
        <v>621</v>
      </c>
      <c r="G284" s="33"/>
      <c r="H284" s="33"/>
      <c r="I284" s="197"/>
      <c r="J284" s="33"/>
      <c r="K284" s="33"/>
      <c r="L284" s="36"/>
      <c r="M284" s="198"/>
      <c r="N284" s="199"/>
      <c r="O284" s="68"/>
      <c r="P284" s="68"/>
      <c r="Q284" s="68"/>
      <c r="R284" s="68"/>
      <c r="S284" s="68"/>
      <c r="T284" s="69"/>
      <c r="U284" s="31"/>
      <c r="V284" s="31"/>
      <c r="W284" s="31"/>
      <c r="X284" s="31"/>
      <c r="Y284" s="31"/>
      <c r="Z284" s="31"/>
      <c r="AA284" s="31"/>
      <c r="AB284" s="31"/>
      <c r="AC284" s="31"/>
      <c r="AD284" s="31"/>
      <c r="AE284" s="31"/>
      <c r="AT284" s="14" t="s">
        <v>157</v>
      </c>
      <c r="AU284" s="14" t="s">
        <v>82</v>
      </c>
    </row>
    <row r="285" spans="1:65" s="2" customFormat="1" ht="62.65" customHeight="1">
      <c r="A285" s="31"/>
      <c r="B285" s="32"/>
      <c r="C285" s="181" t="s">
        <v>622</v>
      </c>
      <c r="D285" s="181" t="s">
        <v>150</v>
      </c>
      <c r="E285" s="182" t="s">
        <v>623</v>
      </c>
      <c r="F285" s="183" t="s">
        <v>624</v>
      </c>
      <c r="G285" s="184" t="s">
        <v>197</v>
      </c>
      <c r="H285" s="185">
        <v>1</v>
      </c>
      <c r="I285" s="186"/>
      <c r="J285" s="187">
        <f>ROUND(I285*H285,2)</f>
        <v>0</v>
      </c>
      <c r="K285" s="183" t="s">
        <v>154</v>
      </c>
      <c r="L285" s="188"/>
      <c r="M285" s="189" t="s">
        <v>1</v>
      </c>
      <c r="N285" s="190" t="s">
        <v>38</v>
      </c>
      <c r="O285" s="68"/>
      <c r="P285" s="191">
        <f>O285*H285</f>
        <v>0</v>
      </c>
      <c r="Q285" s="191">
        <v>0</v>
      </c>
      <c r="R285" s="191">
        <f>Q285*H285</f>
        <v>0</v>
      </c>
      <c r="S285" s="191">
        <v>0</v>
      </c>
      <c r="T285" s="192">
        <f>S285*H285</f>
        <v>0</v>
      </c>
      <c r="U285" s="31"/>
      <c r="V285" s="31"/>
      <c r="W285" s="31"/>
      <c r="X285" s="31"/>
      <c r="Y285" s="31"/>
      <c r="Z285" s="31"/>
      <c r="AA285" s="31"/>
      <c r="AB285" s="31"/>
      <c r="AC285" s="31"/>
      <c r="AD285" s="31"/>
      <c r="AE285" s="31"/>
      <c r="AR285" s="193" t="s">
        <v>625</v>
      </c>
      <c r="AT285" s="193" t="s">
        <v>150</v>
      </c>
      <c r="AU285" s="193" t="s">
        <v>82</v>
      </c>
      <c r="AY285" s="14" t="s">
        <v>149</v>
      </c>
      <c r="BE285" s="194">
        <f>IF(N285="základní",J285,0)</f>
        <v>0</v>
      </c>
      <c r="BF285" s="194">
        <f>IF(N285="snížená",J285,0)</f>
        <v>0</v>
      </c>
      <c r="BG285" s="194">
        <f>IF(N285="zákl. přenesená",J285,0)</f>
        <v>0</v>
      </c>
      <c r="BH285" s="194">
        <f>IF(N285="sníž. přenesená",J285,0)</f>
        <v>0</v>
      </c>
      <c r="BI285" s="194">
        <f>IF(N285="nulová",J285,0)</f>
        <v>0</v>
      </c>
      <c r="BJ285" s="14" t="s">
        <v>80</v>
      </c>
      <c r="BK285" s="194">
        <f>ROUND(I285*H285,2)</f>
        <v>0</v>
      </c>
      <c r="BL285" s="14" t="s">
        <v>202</v>
      </c>
      <c r="BM285" s="193" t="s">
        <v>626</v>
      </c>
    </row>
    <row r="286" spans="1:65" s="2" customFormat="1" ht="39">
      <c r="A286" s="31"/>
      <c r="B286" s="32"/>
      <c r="C286" s="33"/>
      <c r="D286" s="195" t="s">
        <v>157</v>
      </c>
      <c r="E286" s="33"/>
      <c r="F286" s="196" t="s">
        <v>624</v>
      </c>
      <c r="G286" s="33"/>
      <c r="H286" s="33"/>
      <c r="I286" s="197"/>
      <c r="J286" s="33"/>
      <c r="K286" s="33"/>
      <c r="L286" s="36"/>
      <c r="M286" s="198"/>
      <c r="N286" s="199"/>
      <c r="O286" s="68"/>
      <c r="P286" s="68"/>
      <c r="Q286" s="68"/>
      <c r="R286" s="68"/>
      <c r="S286" s="68"/>
      <c r="T286" s="69"/>
      <c r="U286" s="31"/>
      <c r="V286" s="31"/>
      <c r="W286" s="31"/>
      <c r="X286" s="31"/>
      <c r="Y286" s="31"/>
      <c r="Z286" s="31"/>
      <c r="AA286" s="31"/>
      <c r="AB286" s="31"/>
      <c r="AC286" s="31"/>
      <c r="AD286" s="31"/>
      <c r="AE286" s="31"/>
      <c r="AT286" s="14" t="s">
        <v>157</v>
      </c>
      <c r="AU286" s="14" t="s">
        <v>82</v>
      </c>
    </row>
    <row r="287" spans="1:65" s="2" customFormat="1" ht="37.9" customHeight="1">
      <c r="A287" s="31"/>
      <c r="B287" s="32"/>
      <c r="C287" s="181" t="s">
        <v>627</v>
      </c>
      <c r="D287" s="181" t="s">
        <v>150</v>
      </c>
      <c r="E287" s="182" t="s">
        <v>628</v>
      </c>
      <c r="F287" s="183" t="s">
        <v>629</v>
      </c>
      <c r="G287" s="184" t="s">
        <v>197</v>
      </c>
      <c r="H287" s="185">
        <v>20</v>
      </c>
      <c r="I287" s="186"/>
      <c r="J287" s="187">
        <f>ROUND(I287*H287,2)</f>
        <v>0</v>
      </c>
      <c r="K287" s="183" t="s">
        <v>154</v>
      </c>
      <c r="L287" s="188"/>
      <c r="M287" s="189" t="s">
        <v>1</v>
      </c>
      <c r="N287" s="190" t="s">
        <v>38</v>
      </c>
      <c r="O287" s="68"/>
      <c r="P287" s="191">
        <f>O287*H287</f>
        <v>0</v>
      </c>
      <c r="Q287" s="191">
        <v>0</v>
      </c>
      <c r="R287" s="191">
        <f>Q287*H287</f>
        <v>0</v>
      </c>
      <c r="S287" s="191">
        <v>0</v>
      </c>
      <c r="T287" s="192">
        <f>S287*H287</f>
        <v>0</v>
      </c>
      <c r="U287" s="31"/>
      <c r="V287" s="31"/>
      <c r="W287" s="31"/>
      <c r="X287" s="31"/>
      <c r="Y287" s="31"/>
      <c r="Z287" s="31"/>
      <c r="AA287" s="31"/>
      <c r="AB287" s="31"/>
      <c r="AC287" s="31"/>
      <c r="AD287" s="31"/>
      <c r="AE287" s="31"/>
      <c r="AR287" s="193" t="s">
        <v>625</v>
      </c>
      <c r="AT287" s="193" t="s">
        <v>150</v>
      </c>
      <c r="AU287" s="193" t="s">
        <v>82</v>
      </c>
      <c r="AY287" s="14" t="s">
        <v>149</v>
      </c>
      <c r="BE287" s="194">
        <f>IF(N287="základní",J287,0)</f>
        <v>0</v>
      </c>
      <c r="BF287" s="194">
        <f>IF(N287="snížená",J287,0)</f>
        <v>0</v>
      </c>
      <c r="BG287" s="194">
        <f>IF(N287="zákl. přenesená",J287,0)</f>
        <v>0</v>
      </c>
      <c r="BH287" s="194">
        <f>IF(N287="sníž. přenesená",J287,0)</f>
        <v>0</v>
      </c>
      <c r="BI287" s="194">
        <f>IF(N287="nulová",J287,0)</f>
        <v>0</v>
      </c>
      <c r="BJ287" s="14" t="s">
        <v>80</v>
      </c>
      <c r="BK287" s="194">
        <f>ROUND(I287*H287,2)</f>
        <v>0</v>
      </c>
      <c r="BL287" s="14" t="s">
        <v>202</v>
      </c>
      <c r="BM287" s="193" t="s">
        <v>630</v>
      </c>
    </row>
    <row r="288" spans="1:65" s="2" customFormat="1" ht="29.25">
      <c r="A288" s="31"/>
      <c r="B288" s="32"/>
      <c r="C288" s="33"/>
      <c r="D288" s="195" t="s">
        <v>157</v>
      </c>
      <c r="E288" s="33"/>
      <c r="F288" s="196" t="s">
        <v>629</v>
      </c>
      <c r="G288" s="33"/>
      <c r="H288" s="33"/>
      <c r="I288" s="197"/>
      <c r="J288" s="33"/>
      <c r="K288" s="33"/>
      <c r="L288" s="36"/>
      <c r="M288" s="198"/>
      <c r="N288" s="199"/>
      <c r="O288" s="68"/>
      <c r="P288" s="68"/>
      <c r="Q288" s="68"/>
      <c r="R288" s="68"/>
      <c r="S288" s="68"/>
      <c r="T288" s="69"/>
      <c r="U288" s="31"/>
      <c r="V288" s="31"/>
      <c r="W288" s="31"/>
      <c r="X288" s="31"/>
      <c r="Y288" s="31"/>
      <c r="Z288" s="31"/>
      <c r="AA288" s="31"/>
      <c r="AB288" s="31"/>
      <c r="AC288" s="31"/>
      <c r="AD288" s="31"/>
      <c r="AE288" s="31"/>
      <c r="AT288" s="14" t="s">
        <v>157</v>
      </c>
      <c r="AU288" s="14" t="s">
        <v>82</v>
      </c>
    </row>
    <row r="289" spans="1:65" s="2" customFormat="1" ht="24.2" customHeight="1">
      <c r="A289" s="31"/>
      <c r="B289" s="32"/>
      <c r="C289" s="181" t="s">
        <v>631</v>
      </c>
      <c r="D289" s="181" t="s">
        <v>150</v>
      </c>
      <c r="E289" s="182" t="s">
        <v>632</v>
      </c>
      <c r="F289" s="183" t="s">
        <v>633</v>
      </c>
      <c r="G289" s="184" t="s">
        <v>197</v>
      </c>
      <c r="H289" s="185">
        <v>20</v>
      </c>
      <c r="I289" s="186"/>
      <c r="J289" s="187">
        <f>ROUND(I289*H289,2)</f>
        <v>0</v>
      </c>
      <c r="K289" s="183" t="s">
        <v>154</v>
      </c>
      <c r="L289" s="188"/>
      <c r="M289" s="189" t="s">
        <v>1</v>
      </c>
      <c r="N289" s="190" t="s">
        <v>38</v>
      </c>
      <c r="O289" s="68"/>
      <c r="P289" s="191">
        <f>O289*H289</f>
        <v>0</v>
      </c>
      <c r="Q289" s="191">
        <v>0</v>
      </c>
      <c r="R289" s="191">
        <f>Q289*H289</f>
        <v>0</v>
      </c>
      <c r="S289" s="191">
        <v>0</v>
      </c>
      <c r="T289" s="192">
        <f>S289*H289</f>
        <v>0</v>
      </c>
      <c r="U289" s="31"/>
      <c r="V289" s="31"/>
      <c r="W289" s="31"/>
      <c r="X289" s="31"/>
      <c r="Y289" s="31"/>
      <c r="Z289" s="31"/>
      <c r="AA289" s="31"/>
      <c r="AB289" s="31"/>
      <c r="AC289" s="31"/>
      <c r="AD289" s="31"/>
      <c r="AE289" s="31"/>
      <c r="AR289" s="193" t="s">
        <v>625</v>
      </c>
      <c r="AT289" s="193" t="s">
        <v>150</v>
      </c>
      <c r="AU289" s="193" t="s">
        <v>82</v>
      </c>
      <c r="AY289" s="14" t="s">
        <v>149</v>
      </c>
      <c r="BE289" s="194">
        <f>IF(N289="základní",J289,0)</f>
        <v>0</v>
      </c>
      <c r="BF289" s="194">
        <f>IF(N289="snížená",J289,0)</f>
        <v>0</v>
      </c>
      <c r="BG289" s="194">
        <f>IF(N289="zákl. přenesená",J289,0)</f>
        <v>0</v>
      </c>
      <c r="BH289" s="194">
        <f>IF(N289="sníž. přenesená",J289,0)</f>
        <v>0</v>
      </c>
      <c r="BI289" s="194">
        <f>IF(N289="nulová",J289,0)</f>
        <v>0</v>
      </c>
      <c r="BJ289" s="14" t="s">
        <v>80</v>
      </c>
      <c r="BK289" s="194">
        <f>ROUND(I289*H289,2)</f>
        <v>0</v>
      </c>
      <c r="BL289" s="14" t="s">
        <v>202</v>
      </c>
      <c r="BM289" s="193" t="s">
        <v>634</v>
      </c>
    </row>
    <row r="290" spans="1:65" s="2" customFormat="1" ht="19.5">
      <c r="A290" s="31"/>
      <c r="B290" s="32"/>
      <c r="C290" s="33"/>
      <c r="D290" s="195" t="s">
        <v>157</v>
      </c>
      <c r="E290" s="33"/>
      <c r="F290" s="196" t="s">
        <v>633</v>
      </c>
      <c r="G290" s="33"/>
      <c r="H290" s="33"/>
      <c r="I290" s="197"/>
      <c r="J290" s="33"/>
      <c r="K290" s="33"/>
      <c r="L290" s="36"/>
      <c r="M290" s="198"/>
      <c r="N290" s="199"/>
      <c r="O290" s="68"/>
      <c r="P290" s="68"/>
      <c r="Q290" s="68"/>
      <c r="R290" s="68"/>
      <c r="S290" s="68"/>
      <c r="T290" s="69"/>
      <c r="U290" s="31"/>
      <c r="V290" s="31"/>
      <c r="W290" s="31"/>
      <c r="X290" s="31"/>
      <c r="Y290" s="31"/>
      <c r="Z290" s="31"/>
      <c r="AA290" s="31"/>
      <c r="AB290" s="31"/>
      <c r="AC290" s="31"/>
      <c r="AD290" s="31"/>
      <c r="AE290" s="31"/>
      <c r="AT290" s="14" t="s">
        <v>157</v>
      </c>
      <c r="AU290" s="14" t="s">
        <v>82</v>
      </c>
    </row>
    <row r="291" spans="1:65" s="2" customFormat="1" ht="24.2" customHeight="1">
      <c r="A291" s="31"/>
      <c r="B291" s="32"/>
      <c r="C291" s="181" t="s">
        <v>635</v>
      </c>
      <c r="D291" s="181" t="s">
        <v>150</v>
      </c>
      <c r="E291" s="182" t="s">
        <v>636</v>
      </c>
      <c r="F291" s="183" t="s">
        <v>637</v>
      </c>
      <c r="G291" s="184" t="s">
        <v>197</v>
      </c>
      <c r="H291" s="185">
        <v>1</v>
      </c>
      <c r="I291" s="186"/>
      <c r="J291" s="187">
        <f>ROUND(I291*H291,2)</f>
        <v>0</v>
      </c>
      <c r="K291" s="183" t="s">
        <v>154</v>
      </c>
      <c r="L291" s="188"/>
      <c r="M291" s="189" t="s">
        <v>1</v>
      </c>
      <c r="N291" s="190" t="s">
        <v>38</v>
      </c>
      <c r="O291" s="68"/>
      <c r="P291" s="191">
        <f>O291*H291</f>
        <v>0</v>
      </c>
      <c r="Q291" s="191">
        <v>0</v>
      </c>
      <c r="R291" s="191">
        <f>Q291*H291</f>
        <v>0</v>
      </c>
      <c r="S291" s="191">
        <v>0</v>
      </c>
      <c r="T291" s="192">
        <f>S291*H291</f>
        <v>0</v>
      </c>
      <c r="U291" s="31"/>
      <c r="V291" s="31"/>
      <c r="W291" s="31"/>
      <c r="X291" s="31"/>
      <c r="Y291" s="31"/>
      <c r="Z291" s="31"/>
      <c r="AA291" s="31"/>
      <c r="AB291" s="31"/>
      <c r="AC291" s="31"/>
      <c r="AD291" s="31"/>
      <c r="AE291" s="31"/>
      <c r="AR291" s="193" t="s">
        <v>625</v>
      </c>
      <c r="AT291" s="193" t="s">
        <v>150</v>
      </c>
      <c r="AU291" s="193" t="s">
        <v>82</v>
      </c>
      <c r="AY291" s="14" t="s">
        <v>149</v>
      </c>
      <c r="BE291" s="194">
        <f>IF(N291="základní",J291,0)</f>
        <v>0</v>
      </c>
      <c r="BF291" s="194">
        <f>IF(N291="snížená",J291,0)</f>
        <v>0</v>
      </c>
      <c r="BG291" s="194">
        <f>IF(N291="zákl. přenesená",J291,0)</f>
        <v>0</v>
      </c>
      <c r="BH291" s="194">
        <f>IF(N291="sníž. přenesená",J291,0)</f>
        <v>0</v>
      </c>
      <c r="BI291" s="194">
        <f>IF(N291="nulová",J291,0)</f>
        <v>0</v>
      </c>
      <c r="BJ291" s="14" t="s">
        <v>80</v>
      </c>
      <c r="BK291" s="194">
        <f>ROUND(I291*H291,2)</f>
        <v>0</v>
      </c>
      <c r="BL291" s="14" t="s">
        <v>202</v>
      </c>
      <c r="BM291" s="193" t="s">
        <v>638</v>
      </c>
    </row>
    <row r="292" spans="1:65" s="2" customFormat="1" ht="11.25">
      <c r="A292" s="31"/>
      <c r="B292" s="32"/>
      <c r="C292" s="33"/>
      <c r="D292" s="195" t="s">
        <v>157</v>
      </c>
      <c r="E292" s="33"/>
      <c r="F292" s="196" t="s">
        <v>637</v>
      </c>
      <c r="G292" s="33"/>
      <c r="H292" s="33"/>
      <c r="I292" s="197"/>
      <c r="J292" s="33"/>
      <c r="K292" s="33"/>
      <c r="L292" s="36"/>
      <c r="M292" s="198"/>
      <c r="N292" s="199"/>
      <c r="O292" s="68"/>
      <c r="P292" s="68"/>
      <c r="Q292" s="68"/>
      <c r="R292" s="68"/>
      <c r="S292" s="68"/>
      <c r="T292" s="69"/>
      <c r="U292" s="31"/>
      <c r="V292" s="31"/>
      <c r="W292" s="31"/>
      <c r="X292" s="31"/>
      <c r="Y292" s="31"/>
      <c r="Z292" s="31"/>
      <c r="AA292" s="31"/>
      <c r="AB292" s="31"/>
      <c r="AC292" s="31"/>
      <c r="AD292" s="31"/>
      <c r="AE292" s="31"/>
      <c r="AT292" s="14" t="s">
        <v>157</v>
      </c>
      <c r="AU292" s="14" t="s">
        <v>82</v>
      </c>
    </row>
    <row r="293" spans="1:65" s="2" customFormat="1" ht="24.2" customHeight="1">
      <c r="A293" s="31"/>
      <c r="B293" s="32"/>
      <c r="C293" s="200" t="s">
        <v>639</v>
      </c>
      <c r="D293" s="200" t="s">
        <v>185</v>
      </c>
      <c r="E293" s="201" t="s">
        <v>640</v>
      </c>
      <c r="F293" s="202" t="s">
        <v>641</v>
      </c>
      <c r="G293" s="203" t="s">
        <v>197</v>
      </c>
      <c r="H293" s="204">
        <v>20</v>
      </c>
      <c r="I293" s="205"/>
      <c r="J293" s="206">
        <f>ROUND(I293*H293,2)</f>
        <v>0</v>
      </c>
      <c r="K293" s="202" t="s">
        <v>154</v>
      </c>
      <c r="L293" s="36"/>
      <c r="M293" s="207" t="s">
        <v>1</v>
      </c>
      <c r="N293" s="208" t="s">
        <v>38</v>
      </c>
      <c r="O293" s="68"/>
      <c r="P293" s="191">
        <f>O293*H293</f>
        <v>0</v>
      </c>
      <c r="Q293" s="191">
        <v>0</v>
      </c>
      <c r="R293" s="191">
        <f>Q293*H293</f>
        <v>0</v>
      </c>
      <c r="S293" s="191">
        <v>0</v>
      </c>
      <c r="T293" s="192">
        <f>S293*H293</f>
        <v>0</v>
      </c>
      <c r="U293" s="31"/>
      <c r="V293" s="31"/>
      <c r="W293" s="31"/>
      <c r="X293" s="31"/>
      <c r="Y293" s="31"/>
      <c r="Z293" s="31"/>
      <c r="AA293" s="31"/>
      <c r="AB293" s="31"/>
      <c r="AC293" s="31"/>
      <c r="AD293" s="31"/>
      <c r="AE293" s="31"/>
      <c r="AR293" s="193" t="s">
        <v>202</v>
      </c>
      <c r="AT293" s="193" t="s">
        <v>185</v>
      </c>
      <c r="AU293" s="193" t="s">
        <v>82</v>
      </c>
      <c r="AY293" s="14" t="s">
        <v>149</v>
      </c>
      <c r="BE293" s="194">
        <f>IF(N293="základní",J293,0)</f>
        <v>0</v>
      </c>
      <c r="BF293" s="194">
        <f>IF(N293="snížená",J293,0)</f>
        <v>0</v>
      </c>
      <c r="BG293" s="194">
        <f>IF(N293="zákl. přenesená",J293,0)</f>
        <v>0</v>
      </c>
      <c r="BH293" s="194">
        <f>IF(N293="sníž. přenesená",J293,0)</f>
        <v>0</v>
      </c>
      <c r="BI293" s="194">
        <f>IF(N293="nulová",J293,0)</f>
        <v>0</v>
      </c>
      <c r="BJ293" s="14" t="s">
        <v>80</v>
      </c>
      <c r="BK293" s="194">
        <f>ROUND(I293*H293,2)</f>
        <v>0</v>
      </c>
      <c r="BL293" s="14" t="s">
        <v>202</v>
      </c>
      <c r="BM293" s="193" t="s">
        <v>642</v>
      </c>
    </row>
    <row r="294" spans="1:65" s="2" customFormat="1" ht="39">
      <c r="A294" s="31"/>
      <c r="B294" s="32"/>
      <c r="C294" s="33"/>
      <c r="D294" s="195" t="s">
        <v>157</v>
      </c>
      <c r="E294" s="33"/>
      <c r="F294" s="196" t="s">
        <v>643</v>
      </c>
      <c r="G294" s="33"/>
      <c r="H294" s="33"/>
      <c r="I294" s="197"/>
      <c r="J294" s="33"/>
      <c r="K294" s="33"/>
      <c r="L294" s="36"/>
      <c r="M294" s="198"/>
      <c r="N294" s="199"/>
      <c r="O294" s="68"/>
      <c r="P294" s="68"/>
      <c r="Q294" s="68"/>
      <c r="R294" s="68"/>
      <c r="S294" s="68"/>
      <c r="T294" s="69"/>
      <c r="U294" s="31"/>
      <c r="V294" s="31"/>
      <c r="W294" s="31"/>
      <c r="X294" s="31"/>
      <c r="Y294" s="31"/>
      <c r="Z294" s="31"/>
      <c r="AA294" s="31"/>
      <c r="AB294" s="31"/>
      <c r="AC294" s="31"/>
      <c r="AD294" s="31"/>
      <c r="AE294" s="31"/>
      <c r="AT294" s="14" t="s">
        <v>157</v>
      </c>
      <c r="AU294" s="14" t="s">
        <v>82</v>
      </c>
    </row>
    <row r="295" spans="1:65" s="2" customFormat="1" ht="24.2" customHeight="1">
      <c r="A295" s="31"/>
      <c r="B295" s="32"/>
      <c r="C295" s="200" t="s">
        <v>644</v>
      </c>
      <c r="D295" s="200" t="s">
        <v>185</v>
      </c>
      <c r="E295" s="201" t="s">
        <v>645</v>
      </c>
      <c r="F295" s="202" t="s">
        <v>646</v>
      </c>
      <c r="G295" s="203" t="s">
        <v>197</v>
      </c>
      <c r="H295" s="204">
        <v>1</v>
      </c>
      <c r="I295" s="205"/>
      <c r="J295" s="206">
        <f>ROUND(I295*H295,2)</f>
        <v>0</v>
      </c>
      <c r="K295" s="202" t="s">
        <v>154</v>
      </c>
      <c r="L295" s="36"/>
      <c r="M295" s="207" t="s">
        <v>1</v>
      </c>
      <c r="N295" s="208" t="s">
        <v>38</v>
      </c>
      <c r="O295" s="68"/>
      <c r="P295" s="191">
        <f>O295*H295</f>
        <v>0</v>
      </c>
      <c r="Q295" s="191">
        <v>0</v>
      </c>
      <c r="R295" s="191">
        <f>Q295*H295</f>
        <v>0</v>
      </c>
      <c r="S295" s="191">
        <v>0</v>
      </c>
      <c r="T295" s="192">
        <f>S295*H295</f>
        <v>0</v>
      </c>
      <c r="U295" s="31"/>
      <c r="V295" s="31"/>
      <c r="W295" s="31"/>
      <c r="X295" s="31"/>
      <c r="Y295" s="31"/>
      <c r="Z295" s="31"/>
      <c r="AA295" s="31"/>
      <c r="AB295" s="31"/>
      <c r="AC295" s="31"/>
      <c r="AD295" s="31"/>
      <c r="AE295" s="31"/>
      <c r="AR295" s="193" t="s">
        <v>202</v>
      </c>
      <c r="AT295" s="193" t="s">
        <v>185</v>
      </c>
      <c r="AU295" s="193" t="s">
        <v>82</v>
      </c>
      <c r="AY295" s="14" t="s">
        <v>149</v>
      </c>
      <c r="BE295" s="194">
        <f>IF(N295="základní",J295,0)</f>
        <v>0</v>
      </c>
      <c r="BF295" s="194">
        <f>IF(N295="snížená",J295,0)</f>
        <v>0</v>
      </c>
      <c r="BG295" s="194">
        <f>IF(N295="zákl. přenesená",J295,0)</f>
        <v>0</v>
      </c>
      <c r="BH295" s="194">
        <f>IF(N295="sníž. přenesená",J295,0)</f>
        <v>0</v>
      </c>
      <c r="BI295" s="194">
        <f>IF(N295="nulová",J295,0)</f>
        <v>0</v>
      </c>
      <c r="BJ295" s="14" t="s">
        <v>80</v>
      </c>
      <c r="BK295" s="194">
        <f>ROUND(I295*H295,2)</f>
        <v>0</v>
      </c>
      <c r="BL295" s="14" t="s">
        <v>202</v>
      </c>
      <c r="BM295" s="193" t="s">
        <v>647</v>
      </c>
    </row>
    <row r="296" spans="1:65" s="2" customFormat="1" ht="29.25">
      <c r="A296" s="31"/>
      <c r="B296" s="32"/>
      <c r="C296" s="33"/>
      <c r="D296" s="195" t="s">
        <v>157</v>
      </c>
      <c r="E296" s="33"/>
      <c r="F296" s="196" t="s">
        <v>648</v>
      </c>
      <c r="G296" s="33"/>
      <c r="H296" s="33"/>
      <c r="I296" s="197"/>
      <c r="J296" s="33"/>
      <c r="K296" s="33"/>
      <c r="L296" s="36"/>
      <c r="M296" s="198"/>
      <c r="N296" s="199"/>
      <c r="O296" s="68"/>
      <c r="P296" s="68"/>
      <c r="Q296" s="68"/>
      <c r="R296" s="68"/>
      <c r="S296" s="68"/>
      <c r="T296" s="69"/>
      <c r="U296" s="31"/>
      <c r="V296" s="31"/>
      <c r="W296" s="31"/>
      <c r="X296" s="31"/>
      <c r="Y296" s="31"/>
      <c r="Z296" s="31"/>
      <c r="AA296" s="31"/>
      <c r="AB296" s="31"/>
      <c r="AC296" s="31"/>
      <c r="AD296" s="31"/>
      <c r="AE296" s="31"/>
      <c r="AT296" s="14" t="s">
        <v>157</v>
      </c>
      <c r="AU296" s="14" t="s">
        <v>82</v>
      </c>
    </row>
    <row r="297" spans="1:65" s="2" customFormat="1" ht="24.2" customHeight="1">
      <c r="A297" s="31"/>
      <c r="B297" s="32"/>
      <c r="C297" s="200" t="s">
        <v>649</v>
      </c>
      <c r="D297" s="200" t="s">
        <v>185</v>
      </c>
      <c r="E297" s="201" t="s">
        <v>650</v>
      </c>
      <c r="F297" s="202" t="s">
        <v>651</v>
      </c>
      <c r="G297" s="203" t="s">
        <v>197</v>
      </c>
      <c r="H297" s="204">
        <v>1</v>
      </c>
      <c r="I297" s="205"/>
      <c r="J297" s="206">
        <f>ROUND(I297*H297,2)</f>
        <v>0</v>
      </c>
      <c r="K297" s="202" t="s">
        <v>154</v>
      </c>
      <c r="L297" s="36"/>
      <c r="M297" s="207" t="s">
        <v>1</v>
      </c>
      <c r="N297" s="208" t="s">
        <v>38</v>
      </c>
      <c r="O297" s="68"/>
      <c r="P297" s="191">
        <f>O297*H297</f>
        <v>0</v>
      </c>
      <c r="Q297" s="191">
        <v>0</v>
      </c>
      <c r="R297" s="191">
        <f>Q297*H297</f>
        <v>0</v>
      </c>
      <c r="S297" s="191">
        <v>0</v>
      </c>
      <c r="T297" s="192">
        <f>S297*H297</f>
        <v>0</v>
      </c>
      <c r="U297" s="31"/>
      <c r="V297" s="31"/>
      <c r="W297" s="31"/>
      <c r="X297" s="31"/>
      <c r="Y297" s="31"/>
      <c r="Z297" s="31"/>
      <c r="AA297" s="31"/>
      <c r="AB297" s="31"/>
      <c r="AC297" s="31"/>
      <c r="AD297" s="31"/>
      <c r="AE297" s="31"/>
      <c r="AR297" s="193" t="s">
        <v>202</v>
      </c>
      <c r="AT297" s="193" t="s">
        <v>185</v>
      </c>
      <c r="AU297" s="193" t="s">
        <v>82</v>
      </c>
      <c r="AY297" s="14" t="s">
        <v>149</v>
      </c>
      <c r="BE297" s="194">
        <f>IF(N297="základní",J297,0)</f>
        <v>0</v>
      </c>
      <c r="BF297" s="194">
        <f>IF(N297="snížená",J297,0)</f>
        <v>0</v>
      </c>
      <c r="BG297" s="194">
        <f>IF(N297="zákl. přenesená",J297,0)</f>
        <v>0</v>
      </c>
      <c r="BH297" s="194">
        <f>IF(N297="sníž. přenesená",J297,0)</f>
        <v>0</v>
      </c>
      <c r="BI297" s="194">
        <f>IF(N297="nulová",J297,0)</f>
        <v>0</v>
      </c>
      <c r="BJ297" s="14" t="s">
        <v>80</v>
      </c>
      <c r="BK297" s="194">
        <f>ROUND(I297*H297,2)</f>
        <v>0</v>
      </c>
      <c r="BL297" s="14" t="s">
        <v>202</v>
      </c>
      <c r="BM297" s="193" t="s">
        <v>652</v>
      </c>
    </row>
    <row r="298" spans="1:65" s="2" customFormat="1" ht="11.25">
      <c r="A298" s="31"/>
      <c r="B298" s="32"/>
      <c r="C298" s="33"/>
      <c r="D298" s="195" t="s">
        <v>157</v>
      </c>
      <c r="E298" s="33"/>
      <c r="F298" s="196" t="s">
        <v>651</v>
      </c>
      <c r="G298" s="33"/>
      <c r="H298" s="33"/>
      <c r="I298" s="197"/>
      <c r="J298" s="33"/>
      <c r="K298" s="33"/>
      <c r="L298" s="36"/>
      <c r="M298" s="198"/>
      <c r="N298" s="199"/>
      <c r="O298" s="68"/>
      <c r="P298" s="68"/>
      <c r="Q298" s="68"/>
      <c r="R298" s="68"/>
      <c r="S298" s="68"/>
      <c r="T298" s="69"/>
      <c r="U298" s="31"/>
      <c r="V298" s="31"/>
      <c r="W298" s="31"/>
      <c r="X298" s="31"/>
      <c r="Y298" s="31"/>
      <c r="Z298" s="31"/>
      <c r="AA298" s="31"/>
      <c r="AB298" s="31"/>
      <c r="AC298" s="31"/>
      <c r="AD298" s="31"/>
      <c r="AE298" s="31"/>
      <c r="AT298" s="14" t="s">
        <v>157</v>
      </c>
      <c r="AU298" s="14" t="s">
        <v>82</v>
      </c>
    </row>
    <row r="299" spans="1:65" s="2" customFormat="1" ht="24.2" customHeight="1">
      <c r="A299" s="31"/>
      <c r="B299" s="32"/>
      <c r="C299" s="181" t="s">
        <v>653</v>
      </c>
      <c r="D299" s="181" t="s">
        <v>150</v>
      </c>
      <c r="E299" s="182" t="s">
        <v>654</v>
      </c>
      <c r="F299" s="183" t="s">
        <v>655</v>
      </c>
      <c r="G299" s="184" t="s">
        <v>197</v>
      </c>
      <c r="H299" s="185">
        <v>2</v>
      </c>
      <c r="I299" s="186"/>
      <c r="J299" s="187">
        <f>ROUND(I299*H299,2)</f>
        <v>0</v>
      </c>
      <c r="K299" s="183" t="s">
        <v>154</v>
      </c>
      <c r="L299" s="188"/>
      <c r="M299" s="189" t="s">
        <v>1</v>
      </c>
      <c r="N299" s="190" t="s">
        <v>38</v>
      </c>
      <c r="O299" s="68"/>
      <c r="P299" s="191">
        <f>O299*H299</f>
        <v>0</v>
      </c>
      <c r="Q299" s="191">
        <v>0</v>
      </c>
      <c r="R299" s="191">
        <f>Q299*H299</f>
        <v>0</v>
      </c>
      <c r="S299" s="191">
        <v>0</v>
      </c>
      <c r="T299" s="192">
        <f>S299*H299</f>
        <v>0</v>
      </c>
      <c r="U299" s="31"/>
      <c r="V299" s="31"/>
      <c r="W299" s="31"/>
      <c r="X299" s="31"/>
      <c r="Y299" s="31"/>
      <c r="Z299" s="31"/>
      <c r="AA299" s="31"/>
      <c r="AB299" s="31"/>
      <c r="AC299" s="31"/>
      <c r="AD299" s="31"/>
      <c r="AE299" s="31"/>
      <c r="AR299" s="193" t="s">
        <v>155</v>
      </c>
      <c r="AT299" s="193" t="s">
        <v>150</v>
      </c>
      <c r="AU299" s="193" t="s">
        <v>82</v>
      </c>
      <c r="AY299" s="14" t="s">
        <v>149</v>
      </c>
      <c r="BE299" s="194">
        <f>IF(N299="základní",J299,0)</f>
        <v>0</v>
      </c>
      <c r="BF299" s="194">
        <f>IF(N299="snížená",J299,0)</f>
        <v>0</v>
      </c>
      <c r="BG299" s="194">
        <f>IF(N299="zákl. přenesená",J299,0)</f>
        <v>0</v>
      </c>
      <c r="BH299" s="194">
        <f>IF(N299="sníž. přenesená",J299,0)</f>
        <v>0</v>
      </c>
      <c r="BI299" s="194">
        <f>IF(N299="nulová",J299,0)</f>
        <v>0</v>
      </c>
      <c r="BJ299" s="14" t="s">
        <v>80</v>
      </c>
      <c r="BK299" s="194">
        <f>ROUND(I299*H299,2)</f>
        <v>0</v>
      </c>
      <c r="BL299" s="14" t="s">
        <v>155</v>
      </c>
      <c r="BM299" s="193" t="s">
        <v>656</v>
      </c>
    </row>
    <row r="300" spans="1:65" s="2" customFormat="1" ht="19.5">
      <c r="A300" s="31"/>
      <c r="B300" s="32"/>
      <c r="C300" s="33"/>
      <c r="D300" s="195" t="s">
        <v>157</v>
      </c>
      <c r="E300" s="33"/>
      <c r="F300" s="196" t="s">
        <v>655</v>
      </c>
      <c r="G300" s="33"/>
      <c r="H300" s="33"/>
      <c r="I300" s="197"/>
      <c r="J300" s="33"/>
      <c r="K300" s="33"/>
      <c r="L300" s="36"/>
      <c r="M300" s="198"/>
      <c r="N300" s="199"/>
      <c r="O300" s="68"/>
      <c r="P300" s="68"/>
      <c r="Q300" s="68"/>
      <c r="R300" s="68"/>
      <c r="S300" s="68"/>
      <c r="T300" s="69"/>
      <c r="U300" s="31"/>
      <c r="V300" s="31"/>
      <c r="W300" s="31"/>
      <c r="X300" s="31"/>
      <c r="Y300" s="31"/>
      <c r="Z300" s="31"/>
      <c r="AA300" s="31"/>
      <c r="AB300" s="31"/>
      <c r="AC300" s="31"/>
      <c r="AD300" s="31"/>
      <c r="AE300" s="31"/>
      <c r="AT300" s="14" t="s">
        <v>157</v>
      </c>
      <c r="AU300" s="14" t="s">
        <v>82</v>
      </c>
    </row>
    <row r="301" spans="1:65" s="2" customFormat="1" ht="24.2" customHeight="1">
      <c r="A301" s="31"/>
      <c r="B301" s="32"/>
      <c r="C301" s="181" t="s">
        <v>657</v>
      </c>
      <c r="D301" s="181" t="s">
        <v>150</v>
      </c>
      <c r="E301" s="182" t="s">
        <v>658</v>
      </c>
      <c r="F301" s="183" t="s">
        <v>659</v>
      </c>
      <c r="G301" s="184" t="s">
        <v>197</v>
      </c>
      <c r="H301" s="185">
        <v>2</v>
      </c>
      <c r="I301" s="186"/>
      <c r="J301" s="187">
        <f>ROUND(I301*H301,2)</f>
        <v>0</v>
      </c>
      <c r="K301" s="183" t="s">
        <v>154</v>
      </c>
      <c r="L301" s="188"/>
      <c r="M301" s="189" t="s">
        <v>1</v>
      </c>
      <c r="N301" s="190" t="s">
        <v>38</v>
      </c>
      <c r="O301" s="68"/>
      <c r="P301" s="191">
        <f>O301*H301</f>
        <v>0</v>
      </c>
      <c r="Q301" s="191">
        <v>0</v>
      </c>
      <c r="R301" s="191">
        <f>Q301*H301</f>
        <v>0</v>
      </c>
      <c r="S301" s="191">
        <v>0</v>
      </c>
      <c r="T301" s="192">
        <f>S301*H301</f>
        <v>0</v>
      </c>
      <c r="U301" s="31"/>
      <c r="V301" s="31"/>
      <c r="W301" s="31"/>
      <c r="X301" s="31"/>
      <c r="Y301" s="31"/>
      <c r="Z301" s="31"/>
      <c r="AA301" s="31"/>
      <c r="AB301" s="31"/>
      <c r="AC301" s="31"/>
      <c r="AD301" s="31"/>
      <c r="AE301" s="31"/>
      <c r="AR301" s="193" t="s">
        <v>155</v>
      </c>
      <c r="AT301" s="193" t="s">
        <v>150</v>
      </c>
      <c r="AU301" s="193" t="s">
        <v>82</v>
      </c>
      <c r="AY301" s="14" t="s">
        <v>149</v>
      </c>
      <c r="BE301" s="194">
        <f>IF(N301="základní",J301,0)</f>
        <v>0</v>
      </c>
      <c r="BF301" s="194">
        <f>IF(N301="snížená",J301,0)</f>
        <v>0</v>
      </c>
      <c r="BG301" s="194">
        <f>IF(N301="zákl. přenesená",J301,0)</f>
        <v>0</v>
      </c>
      <c r="BH301" s="194">
        <f>IF(N301="sníž. přenesená",J301,0)</f>
        <v>0</v>
      </c>
      <c r="BI301" s="194">
        <f>IF(N301="nulová",J301,0)</f>
        <v>0</v>
      </c>
      <c r="BJ301" s="14" t="s">
        <v>80</v>
      </c>
      <c r="BK301" s="194">
        <f>ROUND(I301*H301,2)</f>
        <v>0</v>
      </c>
      <c r="BL301" s="14" t="s">
        <v>155</v>
      </c>
      <c r="BM301" s="193" t="s">
        <v>660</v>
      </c>
    </row>
    <row r="302" spans="1:65" s="2" customFormat="1" ht="19.5">
      <c r="A302" s="31"/>
      <c r="B302" s="32"/>
      <c r="C302" s="33"/>
      <c r="D302" s="195" t="s">
        <v>157</v>
      </c>
      <c r="E302" s="33"/>
      <c r="F302" s="196" t="s">
        <v>659</v>
      </c>
      <c r="G302" s="33"/>
      <c r="H302" s="33"/>
      <c r="I302" s="197"/>
      <c r="J302" s="33"/>
      <c r="K302" s="33"/>
      <c r="L302" s="36"/>
      <c r="M302" s="198"/>
      <c r="N302" s="199"/>
      <c r="O302" s="68"/>
      <c r="P302" s="68"/>
      <c r="Q302" s="68"/>
      <c r="R302" s="68"/>
      <c r="S302" s="68"/>
      <c r="T302" s="69"/>
      <c r="U302" s="31"/>
      <c r="V302" s="31"/>
      <c r="W302" s="31"/>
      <c r="X302" s="31"/>
      <c r="Y302" s="31"/>
      <c r="Z302" s="31"/>
      <c r="AA302" s="31"/>
      <c r="AB302" s="31"/>
      <c r="AC302" s="31"/>
      <c r="AD302" s="31"/>
      <c r="AE302" s="31"/>
      <c r="AT302" s="14" t="s">
        <v>157</v>
      </c>
      <c r="AU302" s="14" t="s">
        <v>82</v>
      </c>
    </row>
    <row r="303" spans="1:65" s="2" customFormat="1" ht="24.2" customHeight="1">
      <c r="A303" s="31"/>
      <c r="B303" s="32"/>
      <c r="C303" s="181" t="s">
        <v>661</v>
      </c>
      <c r="D303" s="181" t="s">
        <v>150</v>
      </c>
      <c r="E303" s="182" t="s">
        <v>662</v>
      </c>
      <c r="F303" s="183" t="s">
        <v>663</v>
      </c>
      <c r="G303" s="184" t="s">
        <v>197</v>
      </c>
      <c r="H303" s="185">
        <v>9</v>
      </c>
      <c r="I303" s="186"/>
      <c r="J303" s="187">
        <f>ROUND(I303*H303,2)</f>
        <v>0</v>
      </c>
      <c r="K303" s="183" t="s">
        <v>154</v>
      </c>
      <c r="L303" s="188"/>
      <c r="M303" s="189" t="s">
        <v>1</v>
      </c>
      <c r="N303" s="190" t="s">
        <v>38</v>
      </c>
      <c r="O303" s="68"/>
      <c r="P303" s="191">
        <f>O303*H303</f>
        <v>0</v>
      </c>
      <c r="Q303" s="191">
        <v>0</v>
      </c>
      <c r="R303" s="191">
        <f>Q303*H303</f>
        <v>0</v>
      </c>
      <c r="S303" s="191">
        <v>0</v>
      </c>
      <c r="T303" s="192">
        <f>S303*H303</f>
        <v>0</v>
      </c>
      <c r="U303" s="31"/>
      <c r="V303" s="31"/>
      <c r="W303" s="31"/>
      <c r="X303" s="31"/>
      <c r="Y303" s="31"/>
      <c r="Z303" s="31"/>
      <c r="AA303" s="31"/>
      <c r="AB303" s="31"/>
      <c r="AC303" s="31"/>
      <c r="AD303" s="31"/>
      <c r="AE303" s="31"/>
      <c r="AR303" s="193" t="s">
        <v>155</v>
      </c>
      <c r="AT303" s="193" t="s">
        <v>150</v>
      </c>
      <c r="AU303" s="193" t="s">
        <v>82</v>
      </c>
      <c r="AY303" s="14" t="s">
        <v>149</v>
      </c>
      <c r="BE303" s="194">
        <f>IF(N303="základní",J303,0)</f>
        <v>0</v>
      </c>
      <c r="BF303" s="194">
        <f>IF(N303="snížená",J303,0)</f>
        <v>0</v>
      </c>
      <c r="BG303" s="194">
        <f>IF(N303="zákl. přenesená",J303,0)</f>
        <v>0</v>
      </c>
      <c r="BH303" s="194">
        <f>IF(N303="sníž. přenesená",J303,0)</f>
        <v>0</v>
      </c>
      <c r="BI303" s="194">
        <f>IF(N303="nulová",J303,0)</f>
        <v>0</v>
      </c>
      <c r="BJ303" s="14" t="s">
        <v>80</v>
      </c>
      <c r="BK303" s="194">
        <f>ROUND(I303*H303,2)</f>
        <v>0</v>
      </c>
      <c r="BL303" s="14" t="s">
        <v>155</v>
      </c>
      <c r="BM303" s="193" t="s">
        <v>664</v>
      </c>
    </row>
    <row r="304" spans="1:65" s="2" customFormat="1" ht="11.25">
      <c r="A304" s="31"/>
      <c r="B304" s="32"/>
      <c r="C304" s="33"/>
      <c r="D304" s="195" t="s">
        <v>157</v>
      </c>
      <c r="E304" s="33"/>
      <c r="F304" s="196" t="s">
        <v>663</v>
      </c>
      <c r="G304" s="33"/>
      <c r="H304" s="33"/>
      <c r="I304" s="197"/>
      <c r="J304" s="33"/>
      <c r="K304" s="33"/>
      <c r="L304" s="36"/>
      <c r="M304" s="198"/>
      <c r="N304" s="199"/>
      <c r="O304" s="68"/>
      <c r="P304" s="68"/>
      <c r="Q304" s="68"/>
      <c r="R304" s="68"/>
      <c r="S304" s="68"/>
      <c r="T304" s="69"/>
      <c r="U304" s="31"/>
      <c r="V304" s="31"/>
      <c r="W304" s="31"/>
      <c r="X304" s="31"/>
      <c r="Y304" s="31"/>
      <c r="Z304" s="31"/>
      <c r="AA304" s="31"/>
      <c r="AB304" s="31"/>
      <c r="AC304" s="31"/>
      <c r="AD304" s="31"/>
      <c r="AE304" s="31"/>
      <c r="AT304" s="14" t="s">
        <v>157</v>
      </c>
      <c r="AU304" s="14" t="s">
        <v>82</v>
      </c>
    </row>
    <row r="305" spans="1:65" s="2" customFormat="1" ht="24.2" customHeight="1">
      <c r="A305" s="31"/>
      <c r="B305" s="32"/>
      <c r="C305" s="200" t="s">
        <v>665</v>
      </c>
      <c r="D305" s="200" t="s">
        <v>185</v>
      </c>
      <c r="E305" s="201" t="s">
        <v>666</v>
      </c>
      <c r="F305" s="202" t="s">
        <v>667</v>
      </c>
      <c r="G305" s="203" t="s">
        <v>197</v>
      </c>
      <c r="H305" s="204">
        <v>2</v>
      </c>
      <c r="I305" s="205"/>
      <c r="J305" s="206">
        <f>ROUND(I305*H305,2)</f>
        <v>0</v>
      </c>
      <c r="K305" s="202" t="s">
        <v>154</v>
      </c>
      <c r="L305" s="36"/>
      <c r="M305" s="207" t="s">
        <v>1</v>
      </c>
      <c r="N305" s="208" t="s">
        <v>38</v>
      </c>
      <c r="O305" s="68"/>
      <c r="P305" s="191">
        <f>O305*H305</f>
        <v>0</v>
      </c>
      <c r="Q305" s="191">
        <v>0</v>
      </c>
      <c r="R305" s="191">
        <f>Q305*H305</f>
        <v>0</v>
      </c>
      <c r="S305" s="191">
        <v>0</v>
      </c>
      <c r="T305" s="192">
        <f>S305*H305</f>
        <v>0</v>
      </c>
      <c r="U305" s="31"/>
      <c r="V305" s="31"/>
      <c r="W305" s="31"/>
      <c r="X305" s="31"/>
      <c r="Y305" s="31"/>
      <c r="Z305" s="31"/>
      <c r="AA305" s="31"/>
      <c r="AB305" s="31"/>
      <c r="AC305" s="31"/>
      <c r="AD305" s="31"/>
      <c r="AE305" s="31"/>
      <c r="AR305" s="193" t="s">
        <v>202</v>
      </c>
      <c r="AT305" s="193" t="s">
        <v>185</v>
      </c>
      <c r="AU305" s="193" t="s">
        <v>82</v>
      </c>
      <c r="AY305" s="14" t="s">
        <v>149</v>
      </c>
      <c r="BE305" s="194">
        <f>IF(N305="základní",J305,0)</f>
        <v>0</v>
      </c>
      <c r="BF305" s="194">
        <f>IF(N305="snížená",J305,0)</f>
        <v>0</v>
      </c>
      <c r="BG305" s="194">
        <f>IF(N305="zákl. přenesená",J305,0)</f>
        <v>0</v>
      </c>
      <c r="BH305" s="194">
        <f>IF(N305="sníž. přenesená",J305,0)</f>
        <v>0</v>
      </c>
      <c r="BI305" s="194">
        <f>IF(N305="nulová",J305,0)</f>
        <v>0</v>
      </c>
      <c r="BJ305" s="14" t="s">
        <v>80</v>
      </c>
      <c r="BK305" s="194">
        <f>ROUND(I305*H305,2)</f>
        <v>0</v>
      </c>
      <c r="BL305" s="14" t="s">
        <v>202</v>
      </c>
      <c r="BM305" s="193" t="s">
        <v>668</v>
      </c>
    </row>
    <row r="306" spans="1:65" s="2" customFormat="1" ht="29.25">
      <c r="A306" s="31"/>
      <c r="B306" s="32"/>
      <c r="C306" s="33"/>
      <c r="D306" s="195" t="s">
        <v>157</v>
      </c>
      <c r="E306" s="33"/>
      <c r="F306" s="196" t="s">
        <v>669</v>
      </c>
      <c r="G306" s="33"/>
      <c r="H306" s="33"/>
      <c r="I306" s="197"/>
      <c r="J306" s="33"/>
      <c r="K306" s="33"/>
      <c r="L306" s="36"/>
      <c r="M306" s="198"/>
      <c r="N306" s="199"/>
      <c r="O306" s="68"/>
      <c r="P306" s="68"/>
      <c r="Q306" s="68"/>
      <c r="R306" s="68"/>
      <c r="S306" s="68"/>
      <c r="T306" s="69"/>
      <c r="U306" s="31"/>
      <c r="V306" s="31"/>
      <c r="W306" s="31"/>
      <c r="X306" s="31"/>
      <c r="Y306" s="31"/>
      <c r="Z306" s="31"/>
      <c r="AA306" s="31"/>
      <c r="AB306" s="31"/>
      <c r="AC306" s="31"/>
      <c r="AD306" s="31"/>
      <c r="AE306" s="31"/>
      <c r="AT306" s="14" t="s">
        <v>157</v>
      </c>
      <c r="AU306" s="14" t="s">
        <v>82</v>
      </c>
    </row>
    <row r="307" spans="1:65" s="2" customFormat="1" ht="24.2" customHeight="1">
      <c r="A307" s="31"/>
      <c r="B307" s="32"/>
      <c r="C307" s="200" t="s">
        <v>670</v>
      </c>
      <c r="D307" s="200" t="s">
        <v>185</v>
      </c>
      <c r="E307" s="201" t="s">
        <v>671</v>
      </c>
      <c r="F307" s="202" t="s">
        <v>672</v>
      </c>
      <c r="G307" s="203" t="s">
        <v>197</v>
      </c>
      <c r="H307" s="204">
        <v>2</v>
      </c>
      <c r="I307" s="205"/>
      <c r="J307" s="206">
        <f>ROUND(I307*H307,2)</f>
        <v>0</v>
      </c>
      <c r="K307" s="202" t="s">
        <v>154</v>
      </c>
      <c r="L307" s="36"/>
      <c r="M307" s="207" t="s">
        <v>1</v>
      </c>
      <c r="N307" s="208" t="s">
        <v>38</v>
      </c>
      <c r="O307" s="68"/>
      <c r="P307" s="191">
        <f>O307*H307</f>
        <v>0</v>
      </c>
      <c r="Q307" s="191">
        <v>0</v>
      </c>
      <c r="R307" s="191">
        <f>Q307*H307</f>
        <v>0</v>
      </c>
      <c r="S307" s="191">
        <v>0</v>
      </c>
      <c r="T307" s="192">
        <f>S307*H307</f>
        <v>0</v>
      </c>
      <c r="U307" s="31"/>
      <c r="V307" s="31"/>
      <c r="W307" s="31"/>
      <c r="X307" s="31"/>
      <c r="Y307" s="31"/>
      <c r="Z307" s="31"/>
      <c r="AA307" s="31"/>
      <c r="AB307" s="31"/>
      <c r="AC307" s="31"/>
      <c r="AD307" s="31"/>
      <c r="AE307" s="31"/>
      <c r="AR307" s="193" t="s">
        <v>202</v>
      </c>
      <c r="AT307" s="193" t="s">
        <v>185</v>
      </c>
      <c r="AU307" s="193" t="s">
        <v>82</v>
      </c>
      <c r="AY307" s="14" t="s">
        <v>149</v>
      </c>
      <c r="BE307" s="194">
        <f>IF(N307="základní",J307,0)</f>
        <v>0</v>
      </c>
      <c r="BF307" s="194">
        <f>IF(N307="snížená",J307,0)</f>
        <v>0</v>
      </c>
      <c r="BG307" s="194">
        <f>IF(N307="zákl. přenesená",J307,0)</f>
        <v>0</v>
      </c>
      <c r="BH307" s="194">
        <f>IF(N307="sníž. přenesená",J307,0)</f>
        <v>0</v>
      </c>
      <c r="BI307" s="194">
        <f>IF(N307="nulová",J307,0)</f>
        <v>0</v>
      </c>
      <c r="BJ307" s="14" t="s">
        <v>80</v>
      </c>
      <c r="BK307" s="194">
        <f>ROUND(I307*H307,2)</f>
        <v>0</v>
      </c>
      <c r="BL307" s="14" t="s">
        <v>202</v>
      </c>
      <c r="BM307" s="193" t="s">
        <v>673</v>
      </c>
    </row>
    <row r="308" spans="1:65" s="2" customFormat="1" ht="29.25">
      <c r="A308" s="31"/>
      <c r="B308" s="32"/>
      <c r="C308" s="33"/>
      <c r="D308" s="195" t="s">
        <v>157</v>
      </c>
      <c r="E308" s="33"/>
      <c r="F308" s="196" t="s">
        <v>674</v>
      </c>
      <c r="G308" s="33"/>
      <c r="H308" s="33"/>
      <c r="I308" s="197"/>
      <c r="J308" s="33"/>
      <c r="K308" s="33"/>
      <c r="L308" s="36"/>
      <c r="M308" s="198"/>
      <c r="N308" s="199"/>
      <c r="O308" s="68"/>
      <c r="P308" s="68"/>
      <c r="Q308" s="68"/>
      <c r="R308" s="68"/>
      <c r="S308" s="68"/>
      <c r="T308" s="69"/>
      <c r="U308" s="31"/>
      <c r="V308" s="31"/>
      <c r="W308" s="31"/>
      <c r="X308" s="31"/>
      <c r="Y308" s="31"/>
      <c r="Z308" s="31"/>
      <c r="AA308" s="31"/>
      <c r="AB308" s="31"/>
      <c r="AC308" s="31"/>
      <c r="AD308" s="31"/>
      <c r="AE308" s="31"/>
      <c r="AT308" s="14" t="s">
        <v>157</v>
      </c>
      <c r="AU308" s="14" t="s">
        <v>82</v>
      </c>
    </row>
    <row r="309" spans="1:65" s="2" customFormat="1" ht="24.2" customHeight="1">
      <c r="A309" s="31"/>
      <c r="B309" s="32"/>
      <c r="C309" s="200" t="s">
        <v>675</v>
      </c>
      <c r="D309" s="200" t="s">
        <v>185</v>
      </c>
      <c r="E309" s="201" t="s">
        <v>676</v>
      </c>
      <c r="F309" s="202" t="s">
        <v>677</v>
      </c>
      <c r="G309" s="203" t="s">
        <v>197</v>
      </c>
      <c r="H309" s="204">
        <v>6</v>
      </c>
      <c r="I309" s="205"/>
      <c r="J309" s="206">
        <f>ROUND(I309*H309,2)</f>
        <v>0</v>
      </c>
      <c r="K309" s="202" t="s">
        <v>154</v>
      </c>
      <c r="L309" s="36"/>
      <c r="M309" s="207" t="s">
        <v>1</v>
      </c>
      <c r="N309" s="208" t="s">
        <v>38</v>
      </c>
      <c r="O309" s="68"/>
      <c r="P309" s="191">
        <f>O309*H309</f>
        <v>0</v>
      </c>
      <c r="Q309" s="191">
        <v>0</v>
      </c>
      <c r="R309" s="191">
        <f>Q309*H309</f>
        <v>0</v>
      </c>
      <c r="S309" s="191">
        <v>0</v>
      </c>
      <c r="T309" s="192">
        <f>S309*H309</f>
        <v>0</v>
      </c>
      <c r="U309" s="31"/>
      <c r="V309" s="31"/>
      <c r="W309" s="31"/>
      <c r="X309" s="31"/>
      <c r="Y309" s="31"/>
      <c r="Z309" s="31"/>
      <c r="AA309" s="31"/>
      <c r="AB309" s="31"/>
      <c r="AC309" s="31"/>
      <c r="AD309" s="31"/>
      <c r="AE309" s="31"/>
      <c r="AR309" s="193" t="s">
        <v>202</v>
      </c>
      <c r="AT309" s="193" t="s">
        <v>185</v>
      </c>
      <c r="AU309" s="193" t="s">
        <v>82</v>
      </c>
      <c r="AY309" s="14" t="s">
        <v>149</v>
      </c>
      <c r="BE309" s="194">
        <f>IF(N309="základní",J309,0)</f>
        <v>0</v>
      </c>
      <c r="BF309" s="194">
        <f>IF(N309="snížená",J309,0)</f>
        <v>0</v>
      </c>
      <c r="BG309" s="194">
        <f>IF(N309="zákl. přenesená",J309,0)</f>
        <v>0</v>
      </c>
      <c r="BH309" s="194">
        <f>IF(N309="sníž. přenesená",J309,0)</f>
        <v>0</v>
      </c>
      <c r="BI309" s="194">
        <f>IF(N309="nulová",J309,0)</f>
        <v>0</v>
      </c>
      <c r="BJ309" s="14" t="s">
        <v>80</v>
      </c>
      <c r="BK309" s="194">
        <f>ROUND(I309*H309,2)</f>
        <v>0</v>
      </c>
      <c r="BL309" s="14" t="s">
        <v>202</v>
      </c>
      <c r="BM309" s="193" t="s">
        <v>678</v>
      </c>
    </row>
    <row r="310" spans="1:65" s="2" customFormat="1" ht="11.25">
      <c r="A310" s="31"/>
      <c r="B310" s="32"/>
      <c r="C310" s="33"/>
      <c r="D310" s="195" t="s">
        <v>157</v>
      </c>
      <c r="E310" s="33"/>
      <c r="F310" s="196" t="s">
        <v>677</v>
      </c>
      <c r="G310" s="33"/>
      <c r="H310" s="33"/>
      <c r="I310" s="197"/>
      <c r="J310" s="33"/>
      <c r="K310" s="33"/>
      <c r="L310" s="36"/>
      <c r="M310" s="198"/>
      <c r="N310" s="199"/>
      <c r="O310" s="68"/>
      <c r="P310" s="68"/>
      <c r="Q310" s="68"/>
      <c r="R310" s="68"/>
      <c r="S310" s="68"/>
      <c r="T310" s="69"/>
      <c r="U310" s="31"/>
      <c r="V310" s="31"/>
      <c r="W310" s="31"/>
      <c r="X310" s="31"/>
      <c r="Y310" s="31"/>
      <c r="Z310" s="31"/>
      <c r="AA310" s="31"/>
      <c r="AB310" s="31"/>
      <c r="AC310" s="31"/>
      <c r="AD310" s="31"/>
      <c r="AE310" s="31"/>
      <c r="AT310" s="14" t="s">
        <v>157</v>
      </c>
      <c r="AU310" s="14" t="s">
        <v>82</v>
      </c>
    </row>
    <row r="311" spans="1:65" s="2" customFormat="1" ht="24.2" customHeight="1">
      <c r="A311" s="31"/>
      <c r="B311" s="32"/>
      <c r="C311" s="200" t="s">
        <v>679</v>
      </c>
      <c r="D311" s="200" t="s">
        <v>185</v>
      </c>
      <c r="E311" s="201" t="s">
        <v>680</v>
      </c>
      <c r="F311" s="202" t="s">
        <v>681</v>
      </c>
      <c r="G311" s="203" t="s">
        <v>197</v>
      </c>
      <c r="H311" s="204">
        <v>3</v>
      </c>
      <c r="I311" s="205"/>
      <c r="J311" s="206">
        <f>ROUND(I311*H311,2)</f>
        <v>0</v>
      </c>
      <c r="K311" s="202" t="s">
        <v>154</v>
      </c>
      <c r="L311" s="36"/>
      <c r="M311" s="207" t="s">
        <v>1</v>
      </c>
      <c r="N311" s="208" t="s">
        <v>38</v>
      </c>
      <c r="O311" s="68"/>
      <c r="P311" s="191">
        <f>O311*H311</f>
        <v>0</v>
      </c>
      <c r="Q311" s="191">
        <v>0</v>
      </c>
      <c r="R311" s="191">
        <f>Q311*H311</f>
        <v>0</v>
      </c>
      <c r="S311" s="191">
        <v>0</v>
      </c>
      <c r="T311" s="192">
        <f>S311*H311</f>
        <v>0</v>
      </c>
      <c r="U311" s="31"/>
      <c r="V311" s="31"/>
      <c r="W311" s="31"/>
      <c r="X311" s="31"/>
      <c r="Y311" s="31"/>
      <c r="Z311" s="31"/>
      <c r="AA311" s="31"/>
      <c r="AB311" s="31"/>
      <c r="AC311" s="31"/>
      <c r="AD311" s="31"/>
      <c r="AE311" s="31"/>
      <c r="AR311" s="193" t="s">
        <v>202</v>
      </c>
      <c r="AT311" s="193" t="s">
        <v>185</v>
      </c>
      <c r="AU311" s="193" t="s">
        <v>82</v>
      </c>
      <c r="AY311" s="14" t="s">
        <v>149</v>
      </c>
      <c r="BE311" s="194">
        <f>IF(N311="základní",J311,0)</f>
        <v>0</v>
      </c>
      <c r="BF311" s="194">
        <f>IF(N311="snížená",J311,0)</f>
        <v>0</v>
      </c>
      <c r="BG311" s="194">
        <f>IF(N311="zákl. přenesená",J311,0)</f>
        <v>0</v>
      </c>
      <c r="BH311" s="194">
        <f>IF(N311="sníž. přenesená",J311,0)</f>
        <v>0</v>
      </c>
      <c r="BI311" s="194">
        <f>IF(N311="nulová",J311,0)</f>
        <v>0</v>
      </c>
      <c r="BJ311" s="14" t="s">
        <v>80</v>
      </c>
      <c r="BK311" s="194">
        <f>ROUND(I311*H311,2)</f>
        <v>0</v>
      </c>
      <c r="BL311" s="14" t="s">
        <v>202</v>
      </c>
      <c r="BM311" s="193" t="s">
        <v>682</v>
      </c>
    </row>
    <row r="312" spans="1:65" s="2" customFormat="1" ht="11.25">
      <c r="A312" s="31"/>
      <c r="B312" s="32"/>
      <c r="C312" s="33"/>
      <c r="D312" s="195" t="s">
        <v>157</v>
      </c>
      <c r="E312" s="33"/>
      <c r="F312" s="196" t="s">
        <v>681</v>
      </c>
      <c r="G312" s="33"/>
      <c r="H312" s="33"/>
      <c r="I312" s="197"/>
      <c r="J312" s="33"/>
      <c r="K312" s="33"/>
      <c r="L312" s="36"/>
      <c r="M312" s="198"/>
      <c r="N312" s="199"/>
      <c r="O312" s="68"/>
      <c r="P312" s="68"/>
      <c r="Q312" s="68"/>
      <c r="R312" s="68"/>
      <c r="S312" s="68"/>
      <c r="T312" s="69"/>
      <c r="U312" s="31"/>
      <c r="V312" s="31"/>
      <c r="W312" s="31"/>
      <c r="X312" s="31"/>
      <c r="Y312" s="31"/>
      <c r="Z312" s="31"/>
      <c r="AA312" s="31"/>
      <c r="AB312" s="31"/>
      <c r="AC312" s="31"/>
      <c r="AD312" s="31"/>
      <c r="AE312" s="31"/>
      <c r="AT312" s="14" t="s">
        <v>157</v>
      </c>
      <c r="AU312" s="14" t="s">
        <v>82</v>
      </c>
    </row>
    <row r="313" spans="1:65" s="2" customFormat="1" ht="24.2" customHeight="1">
      <c r="A313" s="31"/>
      <c r="B313" s="32"/>
      <c r="C313" s="181" t="s">
        <v>683</v>
      </c>
      <c r="D313" s="181" t="s">
        <v>150</v>
      </c>
      <c r="E313" s="182" t="s">
        <v>684</v>
      </c>
      <c r="F313" s="183" t="s">
        <v>685</v>
      </c>
      <c r="G313" s="184" t="s">
        <v>686</v>
      </c>
      <c r="H313" s="185">
        <v>1</v>
      </c>
      <c r="I313" s="186"/>
      <c r="J313" s="187">
        <f>ROUND(I313*H313,2)</f>
        <v>0</v>
      </c>
      <c r="K313" s="183" t="s">
        <v>154</v>
      </c>
      <c r="L313" s="188"/>
      <c r="M313" s="189" t="s">
        <v>1</v>
      </c>
      <c r="N313" s="190" t="s">
        <v>38</v>
      </c>
      <c r="O313" s="68"/>
      <c r="P313" s="191">
        <f>O313*H313</f>
        <v>0</v>
      </c>
      <c r="Q313" s="191">
        <v>0</v>
      </c>
      <c r="R313" s="191">
        <f>Q313*H313</f>
        <v>0</v>
      </c>
      <c r="S313" s="191">
        <v>0</v>
      </c>
      <c r="T313" s="192">
        <f>S313*H313</f>
        <v>0</v>
      </c>
      <c r="U313" s="31"/>
      <c r="V313" s="31"/>
      <c r="W313" s="31"/>
      <c r="X313" s="31"/>
      <c r="Y313" s="31"/>
      <c r="Z313" s="31"/>
      <c r="AA313" s="31"/>
      <c r="AB313" s="31"/>
      <c r="AC313" s="31"/>
      <c r="AD313" s="31"/>
      <c r="AE313" s="31"/>
      <c r="AR313" s="193" t="s">
        <v>155</v>
      </c>
      <c r="AT313" s="193" t="s">
        <v>150</v>
      </c>
      <c r="AU313" s="193" t="s">
        <v>82</v>
      </c>
      <c r="AY313" s="14" t="s">
        <v>149</v>
      </c>
      <c r="BE313" s="194">
        <f>IF(N313="základní",J313,0)</f>
        <v>0</v>
      </c>
      <c r="BF313" s="194">
        <f>IF(N313="snížená",J313,0)</f>
        <v>0</v>
      </c>
      <c r="BG313" s="194">
        <f>IF(N313="zákl. přenesená",J313,0)</f>
        <v>0</v>
      </c>
      <c r="BH313" s="194">
        <f>IF(N313="sníž. přenesená",J313,0)</f>
        <v>0</v>
      </c>
      <c r="BI313" s="194">
        <f>IF(N313="nulová",J313,0)</f>
        <v>0</v>
      </c>
      <c r="BJ313" s="14" t="s">
        <v>80</v>
      </c>
      <c r="BK313" s="194">
        <f>ROUND(I313*H313,2)</f>
        <v>0</v>
      </c>
      <c r="BL313" s="14" t="s">
        <v>155</v>
      </c>
      <c r="BM313" s="193" t="s">
        <v>687</v>
      </c>
    </row>
    <row r="314" spans="1:65" s="2" customFormat="1" ht="19.5">
      <c r="A314" s="31"/>
      <c r="B314" s="32"/>
      <c r="C314" s="33"/>
      <c r="D314" s="195" t="s">
        <v>157</v>
      </c>
      <c r="E314" s="33"/>
      <c r="F314" s="196" t="s">
        <v>685</v>
      </c>
      <c r="G314" s="33"/>
      <c r="H314" s="33"/>
      <c r="I314" s="197"/>
      <c r="J314" s="33"/>
      <c r="K314" s="33"/>
      <c r="L314" s="36"/>
      <c r="M314" s="198"/>
      <c r="N314" s="199"/>
      <c r="O314" s="68"/>
      <c r="P314" s="68"/>
      <c r="Q314" s="68"/>
      <c r="R314" s="68"/>
      <c r="S314" s="68"/>
      <c r="T314" s="69"/>
      <c r="U314" s="31"/>
      <c r="V314" s="31"/>
      <c r="W314" s="31"/>
      <c r="X314" s="31"/>
      <c r="Y314" s="31"/>
      <c r="Z314" s="31"/>
      <c r="AA314" s="31"/>
      <c r="AB314" s="31"/>
      <c r="AC314" s="31"/>
      <c r="AD314" s="31"/>
      <c r="AE314" s="31"/>
      <c r="AT314" s="14" t="s">
        <v>157</v>
      </c>
      <c r="AU314" s="14" t="s">
        <v>82</v>
      </c>
    </row>
    <row r="315" spans="1:65" s="2" customFormat="1" ht="19.5">
      <c r="A315" s="31"/>
      <c r="B315" s="32"/>
      <c r="C315" s="33"/>
      <c r="D315" s="195" t="s">
        <v>495</v>
      </c>
      <c r="E315" s="33"/>
      <c r="F315" s="220" t="s">
        <v>688</v>
      </c>
      <c r="G315" s="33"/>
      <c r="H315" s="33"/>
      <c r="I315" s="197"/>
      <c r="J315" s="33"/>
      <c r="K315" s="33"/>
      <c r="L315" s="36"/>
      <c r="M315" s="198"/>
      <c r="N315" s="199"/>
      <c r="O315" s="68"/>
      <c r="P315" s="68"/>
      <c r="Q315" s="68"/>
      <c r="R315" s="68"/>
      <c r="S315" s="68"/>
      <c r="T315" s="69"/>
      <c r="U315" s="31"/>
      <c r="V315" s="31"/>
      <c r="W315" s="31"/>
      <c r="X315" s="31"/>
      <c r="Y315" s="31"/>
      <c r="Z315" s="31"/>
      <c r="AA315" s="31"/>
      <c r="AB315" s="31"/>
      <c r="AC315" s="31"/>
      <c r="AD315" s="31"/>
      <c r="AE315" s="31"/>
      <c r="AT315" s="14" t="s">
        <v>495</v>
      </c>
      <c r="AU315" s="14" t="s">
        <v>82</v>
      </c>
    </row>
    <row r="316" spans="1:65" s="2" customFormat="1" ht="24.2" customHeight="1">
      <c r="A316" s="31"/>
      <c r="B316" s="32"/>
      <c r="C316" s="200" t="s">
        <v>689</v>
      </c>
      <c r="D316" s="200" t="s">
        <v>185</v>
      </c>
      <c r="E316" s="201" t="s">
        <v>690</v>
      </c>
      <c r="F316" s="202" t="s">
        <v>691</v>
      </c>
      <c r="G316" s="203" t="s">
        <v>197</v>
      </c>
      <c r="H316" s="204">
        <v>1</v>
      </c>
      <c r="I316" s="205"/>
      <c r="J316" s="206">
        <f>ROUND(I316*H316,2)</f>
        <v>0</v>
      </c>
      <c r="K316" s="202" t="s">
        <v>154</v>
      </c>
      <c r="L316" s="36"/>
      <c r="M316" s="207" t="s">
        <v>1</v>
      </c>
      <c r="N316" s="208" t="s">
        <v>38</v>
      </c>
      <c r="O316" s="68"/>
      <c r="P316" s="191">
        <f>O316*H316</f>
        <v>0</v>
      </c>
      <c r="Q316" s="191">
        <v>0</v>
      </c>
      <c r="R316" s="191">
        <f>Q316*H316</f>
        <v>0</v>
      </c>
      <c r="S316" s="191">
        <v>0</v>
      </c>
      <c r="T316" s="192">
        <f>S316*H316</f>
        <v>0</v>
      </c>
      <c r="U316" s="31"/>
      <c r="V316" s="31"/>
      <c r="W316" s="31"/>
      <c r="X316" s="31"/>
      <c r="Y316" s="31"/>
      <c r="Z316" s="31"/>
      <c r="AA316" s="31"/>
      <c r="AB316" s="31"/>
      <c r="AC316" s="31"/>
      <c r="AD316" s="31"/>
      <c r="AE316" s="31"/>
      <c r="AR316" s="193" t="s">
        <v>202</v>
      </c>
      <c r="AT316" s="193" t="s">
        <v>185</v>
      </c>
      <c r="AU316" s="193" t="s">
        <v>82</v>
      </c>
      <c r="AY316" s="14" t="s">
        <v>149</v>
      </c>
      <c r="BE316" s="194">
        <f>IF(N316="základní",J316,0)</f>
        <v>0</v>
      </c>
      <c r="BF316" s="194">
        <f>IF(N316="snížená",J316,0)</f>
        <v>0</v>
      </c>
      <c r="BG316" s="194">
        <f>IF(N316="zákl. přenesená",J316,0)</f>
        <v>0</v>
      </c>
      <c r="BH316" s="194">
        <f>IF(N316="sníž. přenesená",J316,0)</f>
        <v>0</v>
      </c>
      <c r="BI316" s="194">
        <f>IF(N316="nulová",J316,0)</f>
        <v>0</v>
      </c>
      <c r="BJ316" s="14" t="s">
        <v>80</v>
      </c>
      <c r="BK316" s="194">
        <f>ROUND(I316*H316,2)</f>
        <v>0</v>
      </c>
      <c r="BL316" s="14" t="s">
        <v>202</v>
      </c>
      <c r="BM316" s="193" t="s">
        <v>692</v>
      </c>
    </row>
    <row r="317" spans="1:65" s="2" customFormat="1" ht="29.25">
      <c r="A317" s="31"/>
      <c r="B317" s="32"/>
      <c r="C317" s="33"/>
      <c r="D317" s="195" t="s">
        <v>157</v>
      </c>
      <c r="E317" s="33"/>
      <c r="F317" s="196" t="s">
        <v>693</v>
      </c>
      <c r="G317" s="33"/>
      <c r="H317" s="33"/>
      <c r="I317" s="197"/>
      <c r="J317" s="33"/>
      <c r="K317" s="33"/>
      <c r="L317" s="36"/>
      <c r="M317" s="198"/>
      <c r="N317" s="199"/>
      <c r="O317" s="68"/>
      <c r="P317" s="68"/>
      <c r="Q317" s="68"/>
      <c r="R317" s="68"/>
      <c r="S317" s="68"/>
      <c r="T317" s="69"/>
      <c r="U317" s="31"/>
      <c r="V317" s="31"/>
      <c r="W317" s="31"/>
      <c r="X317" s="31"/>
      <c r="Y317" s="31"/>
      <c r="Z317" s="31"/>
      <c r="AA317" s="31"/>
      <c r="AB317" s="31"/>
      <c r="AC317" s="31"/>
      <c r="AD317" s="31"/>
      <c r="AE317" s="31"/>
      <c r="AT317" s="14" t="s">
        <v>157</v>
      </c>
      <c r="AU317" s="14" t="s">
        <v>82</v>
      </c>
    </row>
    <row r="318" spans="1:65" s="2" customFormat="1" ht="24.2" customHeight="1">
      <c r="A318" s="31"/>
      <c r="B318" s="32"/>
      <c r="C318" s="181" t="s">
        <v>694</v>
      </c>
      <c r="D318" s="181" t="s">
        <v>150</v>
      </c>
      <c r="E318" s="182" t="s">
        <v>695</v>
      </c>
      <c r="F318" s="183" t="s">
        <v>696</v>
      </c>
      <c r="G318" s="184" t="s">
        <v>197</v>
      </c>
      <c r="H318" s="185">
        <v>1</v>
      </c>
      <c r="I318" s="186"/>
      <c r="J318" s="187">
        <f>ROUND(I318*H318,2)</f>
        <v>0</v>
      </c>
      <c r="K318" s="183" t="s">
        <v>154</v>
      </c>
      <c r="L318" s="188"/>
      <c r="M318" s="189" t="s">
        <v>1</v>
      </c>
      <c r="N318" s="190" t="s">
        <v>38</v>
      </c>
      <c r="O318" s="68"/>
      <c r="P318" s="191">
        <f>O318*H318</f>
        <v>0</v>
      </c>
      <c r="Q318" s="191">
        <v>0</v>
      </c>
      <c r="R318" s="191">
        <f>Q318*H318</f>
        <v>0</v>
      </c>
      <c r="S318" s="191">
        <v>0</v>
      </c>
      <c r="T318" s="192">
        <f>S318*H318</f>
        <v>0</v>
      </c>
      <c r="U318" s="31"/>
      <c r="V318" s="31"/>
      <c r="W318" s="31"/>
      <c r="X318" s="31"/>
      <c r="Y318" s="31"/>
      <c r="Z318" s="31"/>
      <c r="AA318" s="31"/>
      <c r="AB318" s="31"/>
      <c r="AC318" s="31"/>
      <c r="AD318" s="31"/>
      <c r="AE318" s="31"/>
      <c r="AR318" s="193" t="s">
        <v>155</v>
      </c>
      <c r="AT318" s="193" t="s">
        <v>150</v>
      </c>
      <c r="AU318" s="193" t="s">
        <v>82</v>
      </c>
      <c r="AY318" s="14" t="s">
        <v>149</v>
      </c>
      <c r="BE318" s="194">
        <f>IF(N318="základní",J318,0)</f>
        <v>0</v>
      </c>
      <c r="BF318" s="194">
        <f>IF(N318="snížená",J318,0)</f>
        <v>0</v>
      </c>
      <c r="BG318" s="194">
        <f>IF(N318="zákl. přenesená",J318,0)</f>
        <v>0</v>
      </c>
      <c r="BH318" s="194">
        <f>IF(N318="sníž. přenesená",J318,0)</f>
        <v>0</v>
      </c>
      <c r="BI318" s="194">
        <f>IF(N318="nulová",J318,0)</f>
        <v>0</v>
      </c>
      <c r="BJ318" s="14" t="s">
        <v>80</v>
      </c>
      <c r="BK318" s="194">
        <f>ROUND(I318*H318,2)</f>
        <v>0</v>
      </c>
      <c r="BL318" s="14" t="s">
        <v>155</v>
      </c>
      <c r="BM318" s="193" t="s">
        <v>697</v>
      </c>
    </row>
    <row r="319" spans="1:65" s="2" customFormat="1" ht="11.25">
      <c r="A319" s="31"/>
      <c r="B319" s="32"/>
      <c r="C319" s="33"/>
      <c r="D319" s="195" t="s">
        <v>157</v>
      </c>
      <c r="E319" s="33"/>
      <c r="F319" s="196" t="s">
        <v>696</v>
      </c>
      <c r="G319" s="33"/>
      <c r="H319" s="33"/>
      <c r="I319" s="197"/>
      <c r="J319" s="33"/>
      <c r="K319" s="33"/>
      <c r="L319" s="36"/>
      <c r="M319" s="198"/>
      <c r="N319" s="199"/>
      <c r="O319" s="68"/>
      <c r="P319" s="68"/>
      <c r="Q319" s="68"/>
      <c r="R319" s="68"/>
      <c r="S319" s="68"/>
      <c r="T319" s="69"/>
      <c r="U319" s="31"/>
      <c r="V319" s="31"/>
      <c r="W319" s="31"/>
      <c r="X319" s="31"/>
      <c r="Y319" s="31"/>
      <c r="Z319" s="31"/>
      <c r="AA319" s="31"/>
      <c r="AB319" s="31"/>
      <c r="AC319" s="31"/>
      <c r="AD319" s="31"/>
      <c r="AE319" s="31"/>
      <c r="AT319" s="14" t="s">
        <v>157</v>
      </c>
      <c r="AU319" s="14" t="s">
        <v>82</v>
      </c>
    </row>
    <row r="320" spans="1:65" s="2" customFormat="1" ht="24.2" customHeight="1">
      <c r="A320" s="31"/>
      <c r="B320" s="32"/>
      <c r="C320" s="200" t="s">
        <v>698</v>
      </c>
      <c r="D320" s="200" t="s">
        <v>185</v>
      </c>
      <c r="E320" s="201" t="s">
        <v>699</v>
      </c>
      <c r="F320" s="202" t="s">
        <v>700</v>
      </c>
      <c r="G320" s="203" t="s">
        <v>197</v>
      </c>
      <c r="H320" s="204">
        <v>1</v>
      </c>
      <c r="I320" s="205"/>
      <c r="J320" s="206">
        <f>ROUND(I320*H320,2)</f>
        <v>0</v>
      </c>
      <c r="K320" s="202" t="s">
        <v>154</v>
      </c>
      <c r="L320" s="36"/>
      <c r="M320" s="207" t="s">
        <v>1</v>
      </c>
      <c r="N320" s="208" t="s">
        <v>38</v>
      </c>
      <c r="O320" s="68"/>
      <c r="P320" s="191">
        <f>O320*H320</f>
        <v>0</v>
      </c>
      <c r="Q320" s="191">
        <v>0</v>
      </c>
      <c r="R320" s="191">
        <f>Q320*H320</f>
        <v>0</v>
      </c>
      <c r="S320" s="191">
        <v>0</v>
      </c>
      <c r="T320" s="192">
        <f>S320*H320</f>
        <v>0</v>
      </c>
      <c r="U320" s="31"/>
      <c r="V320" s="31"/>
      <c r="W320" s="31"/>
      <c r="X320" s="31"/>
      <c r="Y320" s="31"/>
      <c r="Z320" s="31"/>
      <c r="AA320" s="31"/>
      <c r="AB320" s="31"/>
      <c r="AC320" s="31"/>
      <c r="AD320" s="31"/>
      <c r="AE320" s="31"/>
      <c r="AR320" s="193" t="s">
        <v>202</v>
      </c>
      <c r="AT320" s="193" t="s">
        <v>185</v>
      </c>
      <c r="AU320" s="193" t="s">
        <v>82</v>
      </c>
      <c r="AY320" s="14" t="s">
        <v>149</v>
      </c>
      <c r="BE320" s="194">
        <f>IF(N320="základní",J320,0)</f>
        <v>0</v>
      </c>
      <c r="BF320" s="194">
        <f>IF(N320="snížená",J320,0)</f>
        <v>0</v>
      </c>
      <c r="BG320" s="194">
        <f>IF(N320="zákl. přenesená",J320,0)</f>
        <v>0</v>
      </c>
      <c r="BH320" s="194">
        <f>IF(N320="sníž. přenesená",J320,0)</f>
        <v>0</v>
      </c>
      <c r="BI320" s="194">
        <f>IF(N320="nulová",J320,0)</f>
        <v>0</v>
      </c>
      <c r="BJ320" s="14" t="s">
        <v>80</v>
      </c>
      <c r="BK320" s="194">
        <f>ROUND(I320*H320,2)</f>
        <v>0</v>
      </c>
      <c r="BL320" s="14" t="s">
        <v>202</v>
      </c>
      <c r="BM320" s="193" t="s">
        <v>701</v>
      </c>
    </row>
    <row r="321" spans="1:65" s="2" customFormat="1" ht="11.25">
      <c r="A321" s="31"/>
      <c r="B321" s="32"/>
      <c r="C321" s="33"/>
      <c r="D321" s="195" t="s">
        <v>157</v>
      </c>
      <c r="E321" s="33"/>
      <c r="F321" s="196" t="s">
        <v>702</v>
      </c>
      <c r="G321" s="33"/>
      <c r="H321" s="33"/>
      <c r="I321" s="197"/>
      <c r="J321" s="33"/>
      <c r="K321" s="33"/>
      <c r="L321" s="36"/>
      <c r="M321" s="198"/>
      <c r="N321" s="199"/>
      <c r="O321" s="68"/>
      <c r="P321" s="68"/>
      <c r="Q321" s="68"/>
      <c r="R321" s="68"/>
      <c r="S321" s="68"/>
      <c r="T321" s="69"/>
      <c r="U321" s="31"/>
      <c r="V321" s="31"/>
      <c r="W321" s="31"/>
      <c r="X321" s="31"/>
      <c r="Y321" s="31"/>
      <c r="Z321" s="31"/>
      <c r="AA321" s="31"/>
      <c r="AB321" s="31"/>
      <c r="AC321" s="31"/>
      <c r="AD321" s="31"/>
      <c r="AE321" s="31"/>
      <c r="AT321" s="14" t="s">
        <v>157</v>
      </c>
      <c r="AU321" s="14" t="s">
        <v>82</v>
      </c>
    </row>
    <row r="322" spans="1:65" s="2" customFormat="1" ht="62.65" customHeight="1">
      <c r="A322" s="31"/>
      <c r="B322" s="32"/>
      <c r="C322" s="181" t="s">
        <v>703</v>
      </c>
      <c r="D322" s="181" t="s">
        <v>150</v>
      </c>
      <c r="E322" s="182" t="s">
        <v>704</v>
      </c>
      <c r="F322" s="183" t="s">
        <v>705</v>
      </c>
      <c r="G322" s="184" t="s">
        <v>197</v>
      </c>
      <c r="H322" s="185">
        <v>1</v>
      </c>
      <c r="I322" s="186"/>
      <c r="J322" s="187">
        <f>ROUND(I322*H322,2)</f>
        <v>0</v>
      </c>
      <c r="K322" s="183" t="s">
        <v>154</v>
      </c>
      <c r="L322" s="188"/>
      <c r="M322" s="189" t="s">
        <v>1</v>
      </c>
      <c r="N322" s="190" t="s">
        <v>38</v>
      </c>
      <c r="O322" s="68"/>
      <c r="P322" s="191">
        <f>O322*H322</f>
        <v>0</v>
      </c>
      <c r="Q322" s="191">
        <v>0</v>
      </c>
      <c r="R322" s="191">
        <f>Q322*H322</f>
        <v>0</v>
      </c>
      <c r="S322" s="191">
        <v>0</v>
      </c>
      <c r="T322" s="192">
        <f>S322*H322</f>
        <v>0</v>
      </c>
      <c r="U322" s="31"/>
      <c r="V322" s="31"/>
      <c r="W322" s="31"/>
      <c r="X322" s="31"/>
      <c r="Y322" s="31"/>
      <c r="Z322" s="31"/>
      <c r="AA322" s="31"/>
      <c r="AB322" s="31"/>
      <c r="AC322" s="31"/>
      <c r="AD322" s="31"/>
      <c r="AE322" s="31"/>
      <c r="AR322" s="193" t="s">
        <v>155</v>
      </c>
      <c r="AT322" s="193" t="s">
        <v>150</v>
      </c>
      <c r="AU322" s="193" t="s">
        <v>82</v>
      </c>
      <c r="AY322" s="14" t="s">
        <v>149</v>
      </c>
      <c r="BE322" s="194">
        <f>IF(N322="základní",J322,0)</f>
        <v>0</v>
      </c>
      <c r="BF322" s="194">
        <f>IF(N322="snížená",J322,0)</f>
        <v>0</v>
      </c>
      <c r="BG322" s="194">
        <f>IF(N322="zákl. přenesená",J322,0)</f>
        <v>0</v>
      </c>
      <c r="BH322" s="194">
        <f>IF(N322="sníž. přenesená",J322,0)</f>
        <v>0</v>
      </c>
      <c r="BI322" s="194">
        <f>IF(N322="nulová",J322,0)</f>
        <v>0</v>
      </c>
      <c r="BJ322" s="14" t="s">
        <v>80</v>
      </c>
      <c r="BK322" s="194">
        <f>ROUND(I322*H322,2)</f>
        <v>0</v>
      </c>
      <c r="BL322" s="14" t="s">
        <v>155</v>
      </c>
      <c r="BM322" s="193" t="s">
        <v>706</v>
      </c>
    </row>
    <row r="323" spans="1:65" s="2" customFormat="1" ht="39">
      <c r="A323" s="31"/>
      <c r="B323" s="32"/>
      <c r="C323" s="33"/>
      <c r="D323" s="195" t="s">
        <v>157</v>
      </c>
      <c r="E323" s="33"/>
      <c r="F323" s="196" t="s">
        <v>705</v>
      </c>
      <c r="G323" s="33"/>
      <c r="H323" s="33"/>
      <c r="I323" s="197"/>
      <c r="J323" s="33"/>
      <c r="K323" s="33"/>
      <c r="L323" s="36"/>
      <c r="M323" s="198"/>
      <c r="N323" s="199"/>
      <c r="O323" s="68"/>
      <c r="P323" s="68"/>
      <c r="Q323" s="68"/>
      <c r="R323" s="68"/>
      <c r="S323" s="68"/>
      <c r="T323" s="69"/>
      <c r="U323" s="31"/>
      <c r="V323" s="31"/>
      <c r="W323" s="31"/>
      <c r="X323" s="31"/>
      <c r="Y323" s="31"/>
      <c r="Z323" s="31"/>
      <c r="AA323" s="31"/>
      <c r="AB323" s="31"/>
      <c r="AC323" s="31"/>
      <c r="AD323" s="31"/>
      <c r="AE323" s="31"/>
      <c r="AT323" s="14" t="s">
        <v>157</v>
      </c>
      <c r="AU323" s="14" t="s">
        <v>82</v>
      </c>
    </row>
    <row r="324" spans="1:65" s="2" customFormat="1" ht="24.2" customHeight="1">
      <c r="A324" s="31"/>
      <c r="B324" s="32"/>
      <c r="C324" s="200" t="s">
        <v>707</v>
      </c>
      <c r="D324" s="200" t="s">
        <v>185</v>
      </c>
      <c r="E324" s="201" t="s">
        <v>708</v>
      </c>
      <c r="F324" s="202" t="s">
        <v>709</v>
      </c>
      <c r="G324" s="203" t="s">
        <v>197</v>
      </c>
      <c r="H324" s="204">
        <v>1</v>
      </c>
      <c r="I324" s="205"/>
      <c r="J324" s="206">
        <f>ROUND(I324*H324,2)</f>
        <v>0</v>
      </c>
      <c r="K324" s="202" t="s">
        <v>154</v>
      </c>
      <c r="L324" s="36"/>
      <c r="M324" s="207" t="s">
        <v>1</v>
      </c>
      <c r="N324" s="208" t="s">
        <v>38</v>
      </c>
      <c r="O324" s="68"/>
      <c r="P324" s="191">
        <f>O324*H324</f>
        <v>0</v>
      </c>
      <c r="Q324" s="191">
        <v>0</v>
      </c>
      <c r="R324" s="191">
        <f>Q324*H324</f>
        <v>0</v>
      </c>
      <c r="S324" s="191">
        <v>0</v>
      </c>
      <c r="T324" s="192">
        <f>S324*H324</f>
        <v>0</v>
      </c>
      <c r="U324" s="31"/>
      <c r="V324" s="31"/>
      <c r="W324" s="31"/>
      <c r="X324" s="31"/>
      <c r="Y324" s="31"/>
      <c r="Z324" s="31"/>
      <c r="AA324" s="31"/>
      <c r="AB324" s="31"/>
      <c r="AC324" s="31"/>
      <c r="AD324" s="31"/>
      <c r="AE324" s="31"/>
      <c r="AR324" s="193" t="s">
        <v>202</v>
      </c>
      <c r="AT324" s="193" t="s">
        <v>185</v>
      </c>
      <c r="AU324" s="193" t="s">
        <v>82</v>
      </c>
      <c r="AY324" s="14" t="s">
        <v>149</v>
      </c>
      <c r="BE324" s="194">
        <f>IF(N324="základní",J324,0)</f>
        <v>0</v>
      </c>
      <c r="BF324" s="194">
        <f>IF(N324="snížená",J324,0)</f>
        <v>0</v>
      </c>
      <c r="BG324" s="194">
        <f>IF(N324="zákl. přenesená",J324,0)</f>
        <v>0</v>
      </c>
      <c r="BH324" s="194">
        <f>IF(N324="sníž. přenesená",J324,0)</f>
        <v>0</v>
      </c>
      <c r="BI324" s="194">
        <f>IF(N324="nulová",J324,0)</f>
        <v>0</v>
      </c>
      <c r="BJ324" s="14" t="s">
        <v>80</v>
      </c>
      <c r="BK324" s="194">
        <f>ROUND(I324*H324,2)</f>
        <v>0</v>
      </c>
      <c r="BL324" s="14" t="s">
        <v>202</v>
      </c>
      <c r="BM324" s="193" t="s">
        <v>710</v>
      </c>
    </row>
    <row r="325" spans="1:65" s="2" customFormat="1" ht="19.5">
      <c r="A325" s="31"/>
      <c r="B325" s="32"/>
      <c r="C325" s="33"/>
      <c r="D325" s="195" t="s">
        <v>157</v>
      </c>
      <c r="E325" s="33"/>
      <c r="F325" s="196" t="s">
        <v>711</v>
      </c>
      <c r="G325" s="33"/>
      <c r="H325" s="33"/>
      <c r="I325" s="197"/>
      <c r="J325" s="33"/>
      <c r="K325" s="33"/>
      <c r="L325" s="36"/>
      <c r="M325" s="198"/>
      <c r="N325" s="199"/>
      <c r="O325" s="68"/>
      <c r="P325" s="68"/>
      <c r="Q325" s="68"/>
      <c r="R325" s="68"/>
      <c r="S325" s="68"/>
      <c r="T325" s="69"/>
      <c r="U325" s="31"/>
      <c r="V325" s="31"/>
      <c r="W325" s="31"/>
      <c r="X325" s="31"/>
      <c r="Y325" s="31"/>
      <c r="Z325" s="31"/>
      <c r="AA325" s="31"/>
      <c r="AB325" s="31"/>
      <c r="AC325" s="31"/>
      <c r="AD325" s="31"/>
      <c r="AE325" s="31"/>
      <c r="AT325" s="14" t="s">
        <v>157</v>
      </c>
      <c r="AU325" s="14" t="s">
        <v>82</v>
      </c>
    </row>
    <row r="326" spans="1:65" s="2" customFormat="1" ht="24.2" customHeight="1">
      <c r="A326" s="31"/>
      <c r="B326" s="32"/>
      <c r="C326" s="181" t="s">
        <v>712</v>
      </c>
      <c r="D326" s="181" t="s">
        <v>150</v>
      </c>
      <c r="E326" s="182" t="s">
        <v>713</v>
      </c>
      <c r="F326" s="183" t="s">
        <v>714</v>
      </c>
      <c r="G326" s="184" t="s">
        <v>197</v>
      </c>
      <c r="H326" s="185">
        <v>4</v>
      </c>
      <c r="I326" s="186"/>
      <c r="J326" s="187">
        <f>ROUND(I326*H326,2)</f>
        <v>0</v>
      </c>
      <c r="K326" s="183" t="s">
        <v>154</v>
      </c>
      <c r="L326" s="188"/>
      <c r="M326" s="189" t="s">
        <v>1</v>
      </c>
      <c r="N326" s="190" t="s">
        <v>38</v>
      </c>
      <c r="O326" s="68"/>
      <c r="P326" s="191">
        <f>O326*H326</f>
        <v>0</v>
      </c>
      <c r="Q326" s="191">
        <v>0</v>
      </c>
      <c r="R326" s="191">
        <f>Q326*H326</f>
        <v>0</v>
      </c>
      <c r="S326" s="191">
        <v>0</v>
      </c>
      <c r="T326" s="192">
        <f>S326*H326</f>
        <v>0</v>
      </c>
      <c r="U326" s="31"/>
      <c r="V326" s="31"/>
      <c r="W326" s="31"/>
      <c r="X326" s="31"/>
      <c r="Y326" s="31"/>
      <c r="Z326" s="31"/>
      <c r="AA326" s="31"/>
      <c r="AB326" s="31"/>
      <c r="AC326" s="31"/>
      <c r="AD326" s="31"/>
      <c r="AE326" s="31"/>
      <c r="AR326" s="193" t="s">
        <v>180</v>
      </c>
      <c r="AT326" s="193" t="s">
        <v>150</v>
      </c>
      <c r="AU326" s="193" t="s">
        <v>82</v>
      </c>
      <c r="AY326" s="14" t="s">
        <v>149</v>
      </c>
      <c r="BE326" s="194">
        <f>IF(N326="základní",J326,0)</f>
        <v>0</v>
      </c>
      <c r="BF326" s="194">
        <f>IF(N326="snížená",J326,0)</f>
        <v>0</v>
      </c>
      <c r="BG326" s="194">
        <f>IF(N326="zákl. přenesená",J326,0)</f>
        <v>0</v>
      </c>
      <c r="BH326" s="194">
        <f>IF(N326="sníž. přenesená",J326,0)</f>
        <v>0</v>
      </c>
      <c r="BI326" s="194">
        <f>IF(N326="nulová",J326,0)</f>
        <v>0</v>
      </c>
      <c r="BJ326" s="14" t="s">
        <v>80</v>
      </c>
      <c r="BK326" s="194">
        <f>ROUND(I326*H326,2)</f>
        <v>0</v>
      </c>
      <c r="BL326" s="14" t="s">
        <v>164</v>
      </c>
      <c r="BM326" s="193" t="s">
        <v>715</v>
      </c>
    </row>
    <row r="327" spans="1:65" s="2" customFormat="1" ht="19.5">
      <c r="A327" s="31"/>
      <c r="B327" s="32"/>
      <c r="C327" s="33"/>
      <c r="D327" s="195" t="s">
        <v>157</v>
      </c>
      <c r="E327" s="33"/>
      <c r="F327" s="196" t="s">
        <v>714</v>
      </c>
      <c r="G327" s="33"/>
      <c r="H327" s="33"/>
      <c r="I327" s="197"/>
      <c r="J327" s="33"/>
      <c r="K327" s="33"/>
      <c r="L327" s="36"/>
      <c r="M327" s="198"/>
      <c r="N327" s="199"/>
      <c r="O327" s="68"/>
      <c r="P327" s="68"/>
      <c r="Q327" s="68"/>
      <c r="R327" s="68"/>
      <c r="S327" s="68"/>
      <c r="T327" s="69"/>
      <c r="U327" s="31"/>
      <c r="V327" s="31"/>
      <c r="W327" s="31"/>
      <c r="X327" s="31"/>
      <c r="Y327" s="31"/>
      <c r="Z327" s="31"/>
      <c r="AA327" s="31"/>
      <c r="AB327" s="31"/>
      <c r="AC327" s="31"/>
      <c r="AD327" s="31"/>
      <c r="AE327" s="31"/>
      <c r="AT327" s="14" t="s">
        <v>157</v>
      </c>
      <c r="AU327" s="14" t="s">
        <v>82</v>
      </c>
    </row>
    <row r="328" spans="1:65" s="2" customFormat="1" ht="24.2" customHeight="1">
      <c r="A328" s="31"/>
      <c r="B328" s="32"/>
      <c r="C328" s="181" t="s">
        <v>716</v>
      </c>
      <c r="D328" s="181" t="s">
        <v>150</v>
      </c>
      <c r="E328" s="182" t="s">
        <v>717</v>
      </c>
      <c r="F328" s="183" t="s">
        <v>718</v>
      </c>
      <c r="G328" s="184" t="s">
        <v>197</v>
      </c>
      <c r="H328" s="185">
        <v>4</v>
      </c>
      <c r="I328" s="186"/>
      <c r="J328" s="187">
        <f>ROUND(I328*H328,2)</f>
        <v>0</v>
      </c>
      <c r="K328" s="183" t="s">
        <v>154</v>
      </c>
      <c r="L328" s="188"/>
      <c r="M328" s="189" t="s">
        <v>1</v>
      </c>
      <c r="N328" s="190" t="s">
        <v>38</v>
      </c>
      <c r="O328" s="68"/>
      <c r="P328" s="191">
        <f>O328*H328</f>
        <v>0</v>
      </c>
      <c r="Q328" s="191">
        <v>0</v>
      </c>
      <c r="R328" s="191">
        <f>Q328*H328</f>
        <v>0</v>
      </c>
      <c r="S328" s="191">
        <v>0</v>
      </c>
      <c r="T328" s="192">
        <f>S328*H328</f>
        <v>0</v>
      </c>
      <c r="U328" s="31"/>
      <c r="V328" s="31"/>
      <c r="W328" s="31"/>
      <c r="X328" s="31"/>
      <c r="Y328" s="31"/>
      <c r="Z328" s="31"/>
      <c r="AA328" s="31"/>
      <c r="AB328" s="31"/>
      <c r="AC328" s="31"/>
      <c r="AD328" s="31"/>
      <c r="AE328" s="31"/>
      <c r="AR328" s="193" t="s">
        <v>155</v>
      </c>
      <c r="AT328" s="193" t="s">
        <v>150</v>
      </c>
      <c r="AU328" s="193" t="s">
        <v>82</v>
      </c>
      <c r="AY328" s="14" t="s">
        <v>149</v>
      </c>
      <c r="BE328" s="194">
        <f>IF(N328="základní",J328,0)</f>
        <v>0</v>
      </c>
      <c r="BF328" s="194">
        <f>IF(N328="snížená",J328,0)</f>
        <v>0</v>
      </c>
      <c r="BG328" s="194">
        <f>IF(N328="zákl. přenesená",J328,0)</f>
        <v>0</v>
      </c>
      <c r="BH328" s="194">
        <f>IF(N328="sníž. přenesená",J328,0)</f>
        <v>0</v>
      </c>
      <c r="BI328" s="194">
        <f>IF(N328="nulová",J328,0)</f>
        <v>0</v>
      </c>
      <c r="BJ328" s="14" t="s">
        <v>80</v>
      </c>
      <c r="BK328" s="194">
        <f>ROUND(I328*H328,2)</f>
        <v>0</v>
      </c>
      <c r="BL328" s="14" t="s">
        <v>155</v>
      </c>
      <c r="BM328" s="193" t="s">
        <v>719</v>
      </c>
    </row>
    <row r="329" spans="1:65" s="2" customFormat="1" ht="19.5">
      <c r="A329" s="31"/>
      <c r="B329" s="32"/>
      <c r="C329" s="33"/>
      <c r="D329" s="195" t="s">
        <v>157</v>
      </c>
      <c r="E329" s="33"/>
      <c r="F329" s="196" t="s">
        <v>718</v>
      </c>
      <c r="G329" s="33"/>
      <c r="H329" s="33"/>
      <c r="I329" s="197"/>
      <c r="J329" s="33"/>
      <c r="K329" s="33"/>
      <c r="L329" s="36"/>
      <c r="M329" s="198"/>
      <c r="N329" s="199"/>
      <c r="O329" s="68"/>
      <c r="P329" s="68"/>
      <c r="Q329" s="68"/>
      <c r="R329" s="68"/>
      <c r="S329" s="68"/>
      <c r="T329" s="69"/>
      <c r="U329" s="31"/>
      <c r="V329" s="31"/>
      <c r="W329" s="31"/>
      <c r="X329" s="31"/>
      <c r="Y329" s="31"/>
      <c r="Z329" s="31"/>
      <c r="AA329" s="31"/>
      <c r="AB329" s="31"/>
      <c r="AC329" s="31"/>
      <c r="AD329" s="31"/>
      <c r="AE329" s="31"/>
      <c r="AT329" s="14" t="s">
        <v>157</v>
      </c>
      <c r="AU329" s="14" t="s">
        <v>82</v>
      </c>
    </row>
    <row r="330" spans="1:65" s="2" customFormat="1" ht="24.2" customHeight="1">
      <c r="A330" s="31"/>
      <c r="B330" s="32"/>
      <c r="C330" s="200" t="s">
        <v>720</v>
      </c>
      <c r="D330" s="200" t="s">
        <v>185</v>
      </c>
      <c r="E330" s="201" t="s">
        <v>721</v>
      </c>
      <c r="F330" s="202" t="s">
        <v>722</v>
      </c>
      <c r="G330" s="203" t="s">
        <v>153</v>
      </c>
      <c r="H330" s="204">
        <v>12</v>
      </c>
      <c r="I330" s="205"/>
      <c r="J330" s="206">
        <f>ROUND(I330*H330,2)</f>
        <v>0</v>
      </c>
      <c r="K330" s="202" t="s">
        <v>154</v>
      </c>
      <c r="L330" s="36"/>
      <c r="M330" s="207" t="s">
        <v>1</v>
      </c>
      <c r="N330" s="208" t="s">
        <v>38</v>
      </c>
      <c r="O330" s="68"/>
      <c r="P330" s="191">
        <f>O330*H330</f>
        <v>0</v>
      </c>
      <c r="Q330" s="191">
        <v>0</v>
      </c>
      <c r="R330" s="191">
        <f>Q330*H330</f>
        <v>0</v>
      </c>
      <c r="S330" s="191">
        <v>0</v>
      </c>
      <c r="T330" s="192">
        <f>S330*H330</f>
        <v>0</v>
      </c>
      <c r="U330" s="31"/>
      <c r="V330" s="31"/>
      <c r="W330" s="31"/>
      <c r="X330" s="31"/>
      <c r="Y330" s="31"/>
      <c r="Z330" s="31"/>
      <c r="AA330" s="31"/>
      <c r="AB330" s="31"/>
      <c r="AC330" s="31"/>
      <c r="AD330" s="31"/>
      <c r="AE330" s="31"/>
      <c r="AR330" s="193" t="s">
        <v>202</v>
      </c>
      <c r="AT330" s="193" t="s">
        <v>185</v>
      </c>
      <c r="AU330" s="193" t="s">
        <v>82</v>
      </c>
      <c r="AY330" s="14" t="s">
        <v>149</v>
      </c>
      <c r="BE330" s="194">
        <f>IF(N330="základní",J330,0)</f>
        <v>0</v>
      </c>
      <c r="BF330" s="194">
        <f>IF(N330="snížená",J330,0)</f>
        <v>0</v>
      </c>
      <c r="BG330" s="194">
        <f>IF(N330="zákl. přenesená",J330,0)</f>
        <v>0</v>
      </c>
      <c r="BH330" s="194">
        <f>IF(N330="sníž. přenesená",J330,0)</f>
        <v>0</v>
      </c>
      <c r="BI330" s="194">
        <f>IF(N330="nulová",J330,0)</f>
        <v>0</v>
      </c>
      <c r="BJ330" s="14" t="s">
        <v>80</v>
      </c>
      <c r="BK330" s="194">
        <f>ROUND(I330*H330,2)</f>
        <v>0</v>
      </c>
      <c r="BL330" s="14" t="s">
        <v>202</v>
      </c>
      <c r="BM330" s="193" t="s">
        <v>723</v>
      </c>
    </row>
    <row r="331" spans="1:65" s="2" customFormat="1" ht="48.75">
      <c r="A331" s="31"/>
      <c r="B331" s="32"/>
      <c r="C331" s="33"/>
      <c r="D331" s="195" t="s">
        <v>157</v>
      </c>
      <c r="E331" s="33"/>
      <c r="F331" s="196" t="s">
        <v>724</v>
      </c>
      <c r="G331" s="33"/>
      <c r="H331" s="33"/>
      <c r="I331" s="197"/>
      <c r="J331" s="33"/>
      <c r="K331" s="33"/>
      <c r="L331" s="36"/>
      <c r="M331" s="198"/>
      <c r="N331" s="199"/>
      <c r="O331" s="68"/>
      <c r="P331" s="68"/>
      <c r="Q331" s="68"/>
      <c r="R331" s="68"/>
      <c r="S331" s="68"/>
      <c r="T331" s="69"/>
      <c r="U331" s="31"/>
      <c r="V331" s="31"/>
      <c r="W331" s="31"/>
      <c r="X331" s="31"/>
      <c r="Y331" s="31"/>
      <c r="Z331" s="31"/>
      <c r="AA331" s="31"/>
      <c r="AB331" s="31"/>
      <c r="AC331" s="31"/>
      <c r="AD331" s="31"/>
      <c r="AE331" s="31"/>
      <c r="AT331" s="14" t="s">
        <v>157</v>
      </c>
      <c r="AU331" s="14" t="s">
        <v>82</v>
      </c>
    </row>
    <row r="332" spans="1:65" s="2" customFormat="1" ht="24.2" customHeight="1">
      <c r="A332" s="31"/>
      <c r="B332" s="32"/>
      <c r="C332" s="200" t="s">
        <v>725</v>
      </c>
      <c r="D332" s="200" t="s">
        <v>185</v>
      </c>
      <c r="E332" s="201" t="s">
        <v>726</v>
      </c>
      <c r="F332" s="202" t="s">
        <v>727</v>
      </c>
      <c r="G332" s="203" t="s">
        <v>153</v>
      </c>
      <c r="H332" s="204">
        <v>12</v>
      </c>
      <c r="I332" s="205"/>
      <c r="J332" s="206">
        <f>ROUND(I332*H332,2)</f>
        <v>0</v>
      </c>
      <c r="K332" s="202" t="s">
        <v>154</v>
      </c>
      <c r="L332" s="36"/>
      <c r="M332" s="207" t="s">
        <v>1</v>
      </c>
      <c r="N332" s="208" t="s">
        <v>38</v>
      </c>
      <c r="O332" s="68"/>
      <c r="P332" s="191">
        <f>O332*H332</f>
        <v>0</v>
      </c>
      <c r="Q332" s="191">
        <v>0</v>
      </c>
      <c r="R332" s="191">
        <f>Q332*H332</f>
        <v>0</v>
      </c>
      <c r="S332" s="191">
        <v>0</v>
      </c>
      <c r="T332" s="192">
        <f>S332*H332</f>
        <v>0</v>
      </c>
      <c r="U332" s="31"/>
      <c r="V332" s="31"/>
      <c r="W332" s="31"/>
      <c r="X332" s="31"/>
      <c r="Y332" s="31"/>
      <c r="Z332" s="31"/>
      <c r="AA332" s="31"/>
      <c r="AB332" s="31"/>
      <c r="AC332" s="31"/>
      <c r="AD332" s="31"/>
      <c r="AE332" s="31"/>
      <c r="AR332" s="193" t="s">
        <v>202</v>
      </c>
      <c r="AT332" s="193" t="s">
        <v>185</v>
      </c>
      <c r="AU332" s="193" t="s">
        <v>82</v>
      </c>
      <c r="AY332" s="14" t="s">
        <v>149</v>
      </c>
      <c r="BE332" s="194">
        <f>IF(N332="základní",J332,0)</f>
        <v>0</v>
      </c>
      <c r="BF332" s="194">
        <f>IF(N332="snížená",J332,0)</f>
        <v>0</v>
      </c>
      <c r="BG332" s="194">
        <f>IF(N332="zákl. přenesená",J332,0)</f>
        <v>0</v>
      </c>
      <c r="BH332" s="194">
        <f>IF(N332="sníž. přenesená",J332,0)</f>
        <v>0</v>
      </c>
      <c r="BI332" s="194">
        <f>IF(N332="nulová",J332,0)</f>
        <v>0</v>
      </c>
      <c r="BJ332" s="14" t="s">
        <v>80</v>
      </c>
      <c r="BK332" s="194">
        <f>ROUND(I332*H332,2)</f>
        <v>0</v>
      </c>
      <c r="BL332" s="14" t="s">
        <v>202</v>
      </c>
      <c r="BM332" s="193" t="s">
        <v>728</v>
      </c>
    </row>
    <row r="333" spans="1:65" s="2" customFormat="1" ht="48.75">
      <c r="A333" s="31"/>
      <c r="B333" s="32"/>
      <c r="C333" s="33"/>
      <c r="D333" s="195" t="s">
        <v>157</v>
      </c>
      <c r="E333" s="33"/>
      <c r="F333" s="196" t="s">
        <v>729</v>
      </c>
      <c r="G333" s="33"/>
      <c r="H333" s="33"/>
      <c r="I333" s="197"/>
      <c r="J333" s="33"/>
      <c r="K333" s="33"/>
      <c r="L333" s="36"/>
      <c r="M333" s="198"/>
      <c r="N333" s="199"/>
      <c r="O333" s="68"/>
      <c r="P333" s="68"/>
      <c r="Q333" s="68"/>
      <c r="R333" s="68"/>
      <c r="S333" s="68"/>
      <c r="T333" s="69"/>
      <c r="U333" s="31"/>
      <c r="V333" s="31"/>
      <c r="W333" s="31"/>
      <c r="X333" s="31"/>
      <c r="Y333" s="31"/>
      <c r="Z333" s="31"/>
      <c r="AA333" s="31"/>
      <c r="AB333" s="31"/>
      <c r="AC333" s="31"/>
      <c r="AD333" s="31"/>
      <c r="AE333" s="31"/>
      <c r="AT333" s="14" t="s">
        <v>157</v>
      </c>
      <c r="AU333" s="14" t="s">
        <v>82</v>
      </c>
    </row>
    <row r="334" spans="1:65" s="2" customFormat="1" ht="37.9" customHeight="1">
      <c r="A334" s="31"/>
      <c r="B334" s="32"/>
      <c r="C334" s="181" t="s">
        <v>730</v>
      </c>
      <c r="D334" s="181" t="s">
        <v>150</v>
      </c>
      <c r="E334" s="182" t="s">
        <v>731</v>
      </c>
      <c r="F334" s="183" t="s">
        <v>732</v>
      </c>
      <c r="G334" s="184" t="s">
        <v>197</v>
      </c>
      <c r="H334" s="185">
        <v>5</v>
      </c>
      <c r="I334" s="186"/>
      <c r="J334" s="187">
        <f>ROUND(I334*H334,2)</f>
        <v>0</v>
      </c>
      <c r="K334" s="183" t="s">
        <v>154</v>
      </c>
      <c r="L334" s="188"/>
      <c r="M334" s="189" t="s">
        <v>1</v>
      </c>
      <c r="N334" s="190" t="s">
        <v>38</v>
      </c>
      <c r="O334" s="68"/>
      <c r="P334" s="191">
        <f>O334*H334</f>
        <v>0</v>
      </c>
      <c r="Q334" s="191">
        <v>0</v>
      </c>
      <c r="R334" s="191">
        <f>Q334*H334</f>
        <v>0</v>
      </c>
      <c r="S334" s="191">
        <v>0</v>
      </c>
      <c r="T334" s="192">
        <f>S334*H334</f>
        <v>0</v>
      </c>
      <c r="U334" s="31"/>
      <c r="V334" s="31"/>
      <c r="W334" s="31"/>
      <c r="X334" s="31"/>
      <c r="Y334" s="31"/>
      <c r="Z334" s="31"/>
      <c r="AA334" s="31"/>
      <c r="AB334" s="31"/>
      <c r="AC334" s="31"/>
      <c r="AD334" s="31"/>
      <c r="AE334" s="31"/>
      <c r="AR334" s="193" t="s">
        <v>180</v>
      </c>
      <c r="AT334" s="193" t="s">
        <v>150</v>
      </c>
      <c r="AU334" s="193" t="s">
        <v>82</v>
      </c>
      <c r="AY334" s="14" t="s">
        <v>149</v>
      </c>
      <c r="BE334" s="194">
        <f>IF(N334="základní",J334,0)</f>
        <v>0</v>
      </c>
      <c r="BF334" s="194">
        <f>IF(N334="snížená",J334,0)</f>
        <v>0</v>
      </c>
      <c r="BG334" s="194">
        <f>IF(N334="zákl. přenesená",J334,0)</f>
        <v>0</v>
      </c>
      <c r="BH334" s="194">
        <f>IF(N334="sníž. přenesená",J334,0)</f>
        <v>0</v>
      </c>
      <c r="BI334" s="194">
        <f>IF(N334="nulová",J334,0)</f>
        <v>0</v>
      </c>
      <c r="BJ334" s="14" t="s">
        <v>80</v>
      </c>
      <c r="BK334" s="194">
        <f>ROUND(I334*H334,2)</f>
        <v>0</v>
      </c>
      <c r="BL334" s="14" t="s">
        <v>164</v>
      </c>
      <c r="BM334" s="193" t="s">
        <v>733</v>
      </c>
    </row>
    <row r="335" spans="1:65" s="2" customFormat="1" ht="19.5">
      <c r="A335" s="31"/>
      <c r="B335" s="32"/>
      <c r="C335" s="33"/>
      <c r="D335" s="195" t="s">
        <v>157</v>
      </c>
      <c r="E335" s="33"/>
      <c r="F335" s="196" t="s">
        <v>732</v>
      </c>
      <c r="G335" s="33"/>
      <c r="H335" s="33"/>
      <c r="I335" s="197"/>
      <c r="J335" s="33"/>
      <c r="K335" s="33"/>
      <c r="L335" s="36"/>
      <c r="M335" s="198"/>
      <c r="N335" s="199"/>
      <c r="O335" s="68"/>
      <c r="P335" s="68"/>
      <c r="Q335" s="68"/>
      <c r="R335" s="68"/>
      <c r="S335" s="68"/>
      <c r="T335" s="69"/>
      <c r="U335" s="31"/>
      <c r="V335" s="31"/>
      <c r="W335" s="31"/>
      <c r="X335" s="31"/>
      <c r="Y335" s="31"/>
      <c r="Z335" s="31"/>
      <c r="AA335" s="31"/>
      <c r="AB335" s="31"/>
      <c r="AC335" s="31"/>
      <c r="AD335" s="31"/>
      <c r="AE335" s="31"/>
      <c r="AT335" s="14" t="s">
        <v>157</v>
      </c>
      <c r="AU335" s="14" t="s">
        <v>82</v>
      </c>
    </row>
    <row r="336" spans="1:65" s="2" customFormat="1" ht="37.9" customHeight="1">
      <c r="A336" s="31"/>
      <c r="B336" s="32"/>
      <c r="C336" s="181" t="s">
        <v>734</v>
      </c>
      <c r="D336" s="181" t="s">
        <v>150</v>
      </c>
      <c r="E336" s="182" t="s">
        <v>735</v>
      </c>
      <c r="F336" s="183" t="s">
        <v>736</v>
      </c>
      <c r="G336" s="184" t="s">
        <v>197</v>
      </c>
      <c r="H336" s="185">
        <v>8</v>
      </c>
      <c r="I336" s="186"/>
      <c r="J336" s="187">
        <f>ROUND(I336*H336,2)</f>
        <v>0</v>
      </c>
      <c r="K336" s="183" t="s">
        <v>154</v>
      </c>
      <c r="L336" s="188"/>
      <c r="M336" s="189" t="s">
        <v>1</v>
      </c>
      <c r="N336" s="190" t="s">
        <v>38</v>
      </c>
      <c r="O336" s="68"/>
      <c r="P336" s="191">
        <f>O336*H336</f>
        <v>0</v>
      </c>
      <c r="Q336" s="191">
        <v>0</v>
      </c>
      <c r="R336" s="191">
        <f>Q336*H336</f>
        <v>0</v>
      </c>
      <c r="S336" s="191">
        <v>0</v>
      </c>
      <c r="T336" s="192">
        <f>S336*H336</f>
        <v>0</v>
      </c>
      <c r="U336" s="31"/>
      <c r="V336" s="31"/>
      <c r="W336" s="31"/>
      <c r="X336" s="31"/>
      <c r="Y336" s="31"/>
      <c r="Z336" s="31"/>
      <c r="AA336" s="31"/>
      <c r="AB336" s="31"/>
      <c r="AC336" s="31"/>
      <c r="AD336" s="31"/>
      <c r="AE336" s="31"/>
      <c r="AR336" s="193" t="s">
        <v>180</v>
      </c>
      <c r="AT336" s="193" t="s">
        <v>150</v>
      </c>
      <c r="AU336" s="193" t="s">
        <v>82</v>
      </c>
      <c r="AY336" s="14" t="s">
        <v>149</v>
      </c>
      <c r="BE336" s="194">
        <f>IF(N336="základní",J336,0)</f>
        <v>0</v>
      </c>
      <c r="BF336" s="194">
        <f>IF(N336="snížená",J336,0)</f>
        <v>0</v>
      </c>
      <c r="BG336" s="194">
        <f>IF(N336="zákl. přenesená",J336,0)</f>
        <v>0</v>
      </c>
      <c r="BH336" s="194">
        <f>IF(N336="sníž. přenesená",J336,0)</f>
        <v>0</v>
      </c>
      <c r="BI336" s="194">
        <f>IF(N336="nulová",J336,0)</f>
        <v>0</v>
      </c>
      <c r="BJ336" s="14" t="s">
        <v>80</v>
      </c>
      <c r="BK336" s="194">
        <f>ROUND(I336*H336,2)</f>
        <v>0</v>
      </c>
      <c r="BL336" s="14" t="s">
        <v>164</v>
      </c>
      <c r="BM336" s="193" t="s">
        <v>737</v>
      </c>
    </row>
    <row r="337" spans="1:65" s="2" customFormat="1" ht="19.5">
      <c r="A337" s="31"/>
      <c r="B337" s="32"/>
      <c r="C337" s="33"/>
      <c r="D337" s="195" t="s">
        <v>157</v>
      </c>
      <c r="E337" s="33"/>
      <c r="F337" s="196" t="s">
        <v>736</v>
      </c>
      <c r="G337" s="33"/>
      <c r="H337" s="33"/>
      <c r="I337" s="197"/>
      <c r="J337" s="33"/>
      <c r="K337" s="33"/>
      <c r="L337" s="36"/>
      <c r="M337" s="198"/>
      <c r="N337" s="199"/>
      <c r="O337" s="68"/>
      <c r="P337" s="68"/>
      <c r="Q337" s="68"/>
      <c r="R337" s="68"/>
      <c r="S337" s="68"/>
      <c r="T337" s="69"/>
      <c r="U337" s="31"/>
      <c r="V337" s="31"/>
      <c r="W337" s="31"/>
      <c r="X337" s="31"/>
      <c r="Y337" s="31"/>
      <c r="Z337" s="31"/>
      <c r="AA337" s="31"/>
      <c r="AB337" s="31"/>
      <c r="AC337" s="31"/>
      <c r="AD337" s="31"/>
      <c r="AE337" s="31"/>
      <c r="AT337" s="14" t="s">
        <v>157</v>
      </c>
      <c r="AU337" s="14" t="s">
        <v>82</v>
      </c>
    </row>
    <row r="338" spans="1:65" s="2" customFormat="1" ht="37.9" customHeight="1">
      <c r="A338" s="31"/>
      <c r="B338" s="32"/>
      <c r="C338" s="181" t="s">
        <v>738</v>
      </c>
      <c r="D338" s="181" t="s">
        <v>150</v>
      </c>
      <c r="E338" s="182" t="s">
        <v>739</v>
      </c>
      <c r="F338" s="183" t="s">
        <v>740</v>
      </c>
      <c r="G338" s="184" t="s">
        <v>197</v>
      </c>
      <c r="H338" s="185">
        <v>5</v>
      </c>
      <c r="I338" s="186"/>
      <c r="J338" s="187">
        <f>ROUND(I338*H338,2)</f>
        <v>0</v>
      </c>
      <c r="K338" s="183" t="s">
        <v>154</v>
      </c>
      <c r="L338" s="188"/>
      <c r="M338" s="189" t="s">
        <v>1</v>
      </c>
      <c r="N338" s="190" t="s">
        <v>38</v>
      </c>
      <c r="O338" s="68"/>
      <c r="P338" s="191">
        <f>O338*H338</f>
        <v>0</v>
      </c>
      <c r="Q338" s="191">
        <v>0</v>
      </c>
      <c r="R338" s="191">
        <f>Q338*H338</f>
        <v>0</v>
      </c>
      <c r="S338" s="191">
        <v>0</v>
      </c>
      <c r="T338" s="192">
        <f>S338*H338</f>
        <v>0</v>
      </c>
      <c r="U338" s="31"/>
      <c r="V338" s="31"/>
      <c r="W338" s="31"/>
      <c r="X338" s="31"/>
      <c r="Y338" s="31"/>
      <c r="Z338" s="31"/>
      <c r="AA338" s="31"/>
      <c r="AB338" s="31"/>
      <c r="AC338" s="31"/>
      <c r="AD338" s="31"/>
      <c r="AE338" s="31"/>
      <c r="AR338" s="193" t="s">
        <v>180</v>
      </c>
      <c r="AT338" s="193" t="s">
        <v>150</v>
      </c>
      <c r="AU338" s="193" t="s">
        <v>82</v>
      </c>
      <c r="AY338" s="14" t="s">
        <v>149</v>
      </c>
      <c r="BE338" s="194">
        <f>IF(N338="základní",J338,0)</f>
        <v>0</v>
      </c>
      <c r="BF338" s="194">
        <f>IF(N338="snížená",J338,0)</f>
        <v>0</v>
      </c>
      <c r="BG338" s="194">
        <f>IF(N338="zákl. přenesená",J338,0)</f>
        <v>0</v>
      </c>
      <c r="BH338" s="194">
        <f>IF(N338="sníž. přenesená",J338,0)</f>
        <v>0</v>
      </c>
      <c r="BI338" s="194">
        <f>IF(N338="nulová",J338,0)</f>
        <v>0</v>
      </c>
      <c r="BJ338" s="14" t="s">
        <v>80</v>
      </c>
      <c r="BK338" s="194">
        <f>ROUND(I338*H338,2)</f>
        <v>0</v>
      </c>
      <c r="BL338" s="14" t="s">
        <v>164</v>
      </c>
      <c r="BM338" s="193" t="s">
        <v>741</v>
      </c>
    </row>
    <row r="339" spans="1:65" s="2" customFormat="1" ht="19.5">
      <c r="A339" s="31"/>
      <c r="B339" s="32"/>
      <c r="C339" s="33"/>
      <c r="D339" s="195" t="s">
        <v>157</v>
      </c>
      <c r="E339" s="33"/>
      <c r="F339" s="196" t="s">
        <v>740</v>
      </c>
      <c r="G339" s="33"/>
      <c r="H339" s="33"/>
      <c r="I339" s="197"/>
      <c r="J339" s="33"/>
      <c r="K339" s="33"/>
      <c r="L339" s="36"/>
      <c r="M339" s="198"/>
      <c r="N339" s="199"/>
      <c r="O339" s="68"/>
      <c r="P339" s="68"/>
      <c r="Q339" s="68"/>
      <c r="R339" s="68"/>
      <c r="S339" s="68"/>
      <c r="T339" s="69"/>
      <c r="U339" s="31"/>
      <c r="V339" s="31"/>
      <c r="W339" s="31"/>
      <c r="X339" s="31"/>
      <c r="Y339" s="31"/>
      <c r="Z339" s="31"/>
      <c r="AA339" s="31"/>
      <c r="AB339" s="31"/>
      <c r="AC339" s="31"/>
      <c r="AD339" s="31"/>
      <c r="AE339" s="31"/>
      <c r="AT339" s="14" t="s">
        <v>157</v>
      </c>
      <c r="AU339" s="14" t="s">
        <v>82</v>
      </c>
    </row>
    <row r="340" spans="1:65" s="2" customFormat="1" ht="37.9" customHeight="1">
      <c r="A340" s="31"/>
      <c r="B340" s="32"/>
      <c r="C340" s="181" t="s">
        <v>742</v>
      </c>
      <c r="D340" s="181" t="s">
        <v>150</v>
      </c>
      <c r="E340" s="182" t="s">
        <v>743</v>
      </c>
      <c r="F340" s="183" t="s">
        <v>744</v>
      </c>
      <c r="G340" s="184" t="s">
        <v>197</v>
      </c>
      <c r="H340" s="185">
        <v>1</v>
      </c>
      <c r="I340" s="186"/>
      <c r="J340" s="187">
        <f>ROUND(I340*H340,2)</f>
        <v>0</v>
      </c>
      <c r="K340" s="183" t="s">
        <v>154</v>
      </c>
      <c r="L340" s="188"/>
      <c r="M340" s="189" t="s">
        <v>1</v>
      </c>
      <c r="N340" s="190" t="s">
        <v>38</v>
      </c>
      <c r="O340" s="68"/>
      <c r="P340" s="191">
        <f>O340*H340</f>
        <v>0</v>
      </c>
      <c r="Q340" s="191">
        <v>0</v>
      </c>
      <c r="R340" s="191">
        <f>Q340*H340</f>
        <v>0</v>
      </c>
      <c r="S340" s="191">
        <v>0</v>
      </c>
      <c r="T340" s="192">
        <f>S340*H340</f>
        <v>0</v>
      </c>
      <c r="U340" s="31"/>
      <c r="V340" s="31"/>
      <c r="W340" s="31"/>
      <c r="X340" s="31"/>
      <c r="Y340" s="31"/>
      <c r="Z340" s="31"/>
      <c r="AA340" s="31"/>
      <c r="AB340" s="31"/>
      <c r="AC340" s="31"/>
      <c r="AD340" s="31"/>
      <c r="AE340" s="31"/>
      <c r="AR340" s="193" t="s">
        <v>180</v>
      </c>
      <c r="AT340" s="193" t="s">
        <v>150</v>
      </c>
      <c r="AU340" s="193" t="s">
        <v>82</v>
      </c>
      <c r="AY340" s="14" t="s">
        <v>149</v>
      </c>
      <c r="BE340" s="194">
        <f>IF(N340="základní",J340,0)</f>
        <v>0</v>
      </c>
      <c r="BF340" s="194">
        <f>IF(N340="snížená",J340,0)</f>
        <v>0</v>
      </c>
      <c r="BG340" s="194">
        <f>IF(N340="zákl. přenesená",J340,0)</f>
        <v>0</v>
      </c>
      <c r="BH340" s="194">
        <f>IF(N340="sníž. přenesená",J340,0)</f>
        <v>0</v>
      </c>
      <c r="BI340" s="194">
        <f>IF(N340="nulová",J340,0)</f>
        <v>0</v>
      </c>
      <c r="BJ340" s="14" t="s">
        <v>80</v>
      </c>
      <c r="BK340" s="194">
        <f>ROUND(I340*H340,2)</f>
        <v>0</v>
      </c>
      <c r="BL340" s="14" t="s">
        <v>164</v>
      </c>
      <c r="BM340" s="193" t="s">
        <v>745</v>
      </c>
    </row>
    <row r="341" spans="1:65" s="2" customFormat="1" ht="19.5">
      <c r="A341" s="31"/>
      <c r="B341" s="32"/>
      <c r="C341" s="33"/>
      <c r="D341" s="195" t="s">
        <v>157</v>
      </c>
      <c r="E341" s="33"/>
      <c r="F341" s="196" t="s">
        <v>744</v>
      </c>
      <c r="G341" s="33"/>
      <c r="H341" s="33"/>
      <c r="I341" s="197"/>
      <c r="J341" s="33"/>
      <c r="K341" s="33"/>
      <c r="L341" s="36"/>
      <c r="M341" s="198"/>
      <c r="N341" s="199"/>
      <c r="O341" s="68"/>
      <c r="P341" s="68"/>
      <c r="Q341" s="68"/>
      <c r="R341" s="68"/>
      <c r="S341" s="68"/>
      <c r="T341" s="69"/>
      <c r="U341" s="31"/>
      <c r="V341" s="31"/>
      <c r="W341" s="31"/>
      <c r="X341" s="31"/>
      <c r="Y341" s="31"/>
      <c r="Z341" s="31"/>
      <c r="AA341" s="31"/>
      <c r="AB341" s="31"/>
      <c r="AC341" s="31"/>
      <c r="AD341" s="31"/>
      <c r="AE341" s="31"/>
      <c r="AT341" s="14" t="s">
        <v>157</v>
      </c>
      <c r="AU341" s="14" t="s">
        <v>82</v>
      </c>
    </row>
    <row r="342" spans="1:65" s="2" customFormat="1" ht="62.65" customHeight="1">
      <c r="A342" s="31"/>
      <c r="B342" s="32"/>
      <c r="C342" s="181" t="s">
        <v>746</v>
      </c>
      <c r="D342" s="181" t="s">
        <v>150</v>
      </c>
      <c r="E342" s="182" t="s">
        <v>747</v>
      </c>
      <c r="F342" s="183" t="s">
        <v>748</v>
      </c>
      <c r="G342" s="184" t="s">
        <v>197</v>
      </c>
      <c r="H342" s="185">
        <v>2</v>
      </c>
      <c r="I342" s="186"/>
      <c r="J342" s="187">
        <f>ROUND(I342*H342,2)</f>
        <v>0</v>
      </c>
      <c r="K342" s="183" t="s">
        <v>154</v>
      </c>
      <c r="L342" s="188"/>
      <c r="M342" s="189" t="s">
        <v>1</v>
      </c>
      <c r="N342" s="190" t="s">
        <v>38</v>
      </c>
      <c r="O342" s="68"/>
      <c r="P342" s="191">
        <f>O342*H342</f>
        <v>0</v>
      </c>
      <c r="Q342" s="191">
        <v>0</v>
      </c>
      <c r="R342" s="191">
        <f>Q342*H342</f>
        <v>0</v>
      </c>
      <c r="S342" s="191">
        <v>0</v>
      </c>
      <c r="T342" s="192">
        <f>S342*H342</f>
        <v>0</v>
      </c>
      <c r="U342" s="31"/>
      <c r="V342" s="31"/>
      <c r="W342" s="31"/>
      <c r="X342" s="31"/>
      <c r="Y342" s="31"/>
      <c r="Z342" s="31"/>
      <c r="AA342" s="31"/>
      <c r="AB342" s="31"/>
      <c r="AC342" s="31"/>
      <c r="AD342" s="31"/>
      <c r="AE342" s="31"/>
      <c r="AR342" s="193" t="s">
        <v>180</v>
      </c>
      <c r="AT342" s="193" t="s">
        <v>150</v>
      </c>
      <c r="AU342" s="193" t="s">
        <v>82</v>
      </c>
      <c r="AY342" s="14" t="s">
        <v>149</v>
      </c>
      <c r="BE342" s="194">
        <f>IF(N342="základní",J342,0)</f>
        <v>0</v>
      </c>
      <c r="BF342" s="194">
        <f>IF(N342="snížená",J342,0)</f>
        <v>0</v>
      </c>
      <c r="BG342" s="194">
        <f>IF(N342="zákl. přenesená",J342,0)</f>
        <v>0</v>
      </c>
      <c r="BH342" s="194">
        <f>IF(N342="sníž. přenesená",J342,0)</f>
        <v>0</v>
      </c>
      <c r="BI342" s="194">
        <f>IF(N342="nulová",J342,0)</f>
        <v>0</v>
      </c>
      <c r="BJ342" s="14" t="s">
        <v>80</v>
      </c>
      <c r="BK342" s="194">
        <f>ROUND(I342*H342,2)</f>
        <v>0</v>
      </c>
      <c r="BL342" s="14" t="s">
        <v>164</v>
      </c>
      <c r="BM342" s="193" t="s">
        <v>749</v>
      </c>
    </row>
    <row r="343" spans="1:65" s="2" customFormat="1" ht="39">
      <c r="A343" s="31"/>
      <c r="B343" s="32"/>
      <c r="C343" s="33"/>
      <c r="D343" s="195" t="s">
        <v>157</v>
      </c>
      <c r="E343" s="33"/>
      <c r="F343" s="196" t="s">
        <v>748</v>
      </c>
      <c r="G343" s="33"/>
      <c r="H343" s="33"/>
      <c r="I343" s="197"/>
      <c r="J343" s="33"/>
      <c r="K343" s="33"/>
      <c r="L343" s="36"/>
      <c r="M343" s="198"/>
      <c r="N343" s="199"/>
      <c r="O343" s="68"/>
      <c r="P343" s="68"/>
      <c r="Q343" s="68"/>
      <c r="R343" s="68"/>
      <c r="S343" s="68"/>
      <c r="T343" s="69"/>
      <c r="U343" s="31"/>
      <c r="V343" s="31"/>
      <c r="W343" s="31"/>
      <c r="X343" s="31"/>
      <c r="Y343" s="31"/>
      <c r="Z343" s="31"/>
      <c r="AA343" s="31"/>
      <c r="AB343" s="31"/>
      <c r="AC343" s="31"/>
      <c r="AD343" s="31"/>
      <c r="AE343" s="31"/>
      <c r="AT343" s="14" t="s">
        <v>157</v>
      </c>
      <c r="AU343" s="14" t="s">
        <v>82</v>
      </c>
    </row>
    <row r="344" spans="1:65" s="2" customFormat="1" ht="37.9" customHeight="1">
      <c r="A344" s="31"/>
      <c r="B344" s="32"/>
      <c r="C344" s="181" t="s">
        <v>750</v>
      </c>
      <c r="D344" s="181" t="s">
        <v>150</v>
      </c>
      <c r="E344" s="182" t="s">
        <v>751</v>
      </c>
      <c r="F344" s="183" t="s">
        <v>752</v>
      </c>
      <c r="G344" s="184" t="s">
        <v>197</v>
      </c>
      <c r="H344" s="185">
        <v>8</v>
      </c>
      <c r="I344" s="186"/>
      <c r="J344" s="187">
        <f>ROUND(I344*H344,2)</f>
        <v>0</v>
      </c>
      <c r="K344" s="183" t="s">
        <v>154</v>
      </c>
      <c r="L344" s="188"/>
      <c r="M344" s="189" t="s">
        <v>1</v>
      </c>
      <c r="N344" s="190" t="s">
        <v>38</v>
      </c>
      <c r="O344" s="68"/>
      <c r="P344" s="191">
        <f>O344*H344</f>
        <v>0</v>
      </c>
      <c r="Q344" s="191">
        <v>0</v>
      </c>
      <c r="R344" s="191">
        <f>Q344*H344</f>
        <v>0</v>
      </c>
      <c r="S344" s="191">
        <v>0</v>
      </c>
      <c r="T344" s="192">
        <f>S344*H344</f>
        <v>0</v>
      </c>
      <c r="U344" s="31"/>
      <c r="V344" s="31"/>
      <c r="W344" s="31"/>
      <c r="X344" s="31"/>
      <c r="Y344" s="31"/>
      <c r="Z344" s="31"/>
      <c r="AA344" s="31"/>
      <c r="AB344" s="31"/>
      <c r="AC344" s="31"/>
      <c r="AD344" s="31"/>
      <c r="AE344" s="31"/>
      <c r="AR344" s="193" t="s">
        <v>180</v>
      </c>
      <c r="AT344" s="193" t="s">
        <v>150</v>
      </c>
      <c r="AU344" s="193" t="s">
        <v>82</v>
      </c>
      <c r="AY344" s="14" t="s">
        <v>149</v>
      </c>
      <c r="BE344" s="194">
        <f>IF(N344="základní",J344,0)</f>
        <v>0</v>
      </c>
      <c r="BF344" s="194">
        <f>IF(N344="snížená",J344,0)</f>
        <v>0</v>
      </c>
      <c r="BG344" s="194">
        <f>IF(N344="zákl. přenesená",J344,0)</f>
        <v>0</v>
      </c>
      <c r="BH344" s="194">
        <f>IF(N344="sníž. přenesená",J344,0)</f>
        <v>0</v>
      </c>
      <c r="BI344" s="194">
        <f>IF(N344="nulová",J344,0)</f>
        <v>0</v>
      </c>
      <c r="BJ344" s="14" t="s">
        <v>80</v>
      </c>
      <c r="BK344" s="194">
        <f>ROUND(I344*H344,2)</f>
        <v>0</v>
      </c>
      <c r="BL344" s="14" t="s">
        <v>164</v>
      </c>
      <c r="BM344" s="193" t="s">
        <v>753</v>
      </c>
    </row>
    <row r="345" spans="1:65" s="2" customFormat="1" ht="19.5">
      <c r="A345" s="31"/>
      <c r="B345" s="32"/>
      <c r="C345" s="33"/>
      <c r="D345" s="195" t="s">
        <v>157</v>
      </c>
      <c r="E345" s="33"/>
      <c r="F345" s="196" t="s">
        <v>752</v>
      </c>
      <c r="G345" s="33"/>
      <c r="H345" s="33"/>
      <c r="I345" s="197"/>
      <c r="J345" s="33"/>
      <c r="K345" s="33"/>
      <c r="L345" s="36"/>
      <c r="M345" s="198"/>
      <c r="N345" s="199"/>
      <c r="O345" s="68"/>
      <c r="P345" s="68"/>
      <c r="Q345" s="68"/>
      <c r="R345" s="68"/>
      <c r="S345" s="68"/>
      <c r="T345" s="69"/>
      <c r="U345" s="31"/>
      <c r="V345" s="31"/>
      <c r="W345" s="31"/>
      <c r="X345" s="31"/>
      <c r="Y345" s="31"/>
      <c r="Z345" s="31"/>
      <c r="AA345" s="31"/>
      <c r="AB345" s="31"/>
      <c r="AC345" s="31"/>
      <c r="AD345" s="31"/>
      <c r="AE345" s="31"/>
      <c r="AT345" s="14" t="s">
        <v>157</v>
      </c>
      <c r="AU345" s="14" t="s">
        <v>82</v>
      </c>
    </row>
    <row r="346" spans="1:65" s="2" customFormat="1" ht="24.2" customHeight="1">
      <c r="A346" s="31"/>
      <c r="B346" s="32"/>
      <c r="C346" s="181" t="s">
        <v>754</v>
      </c>
      <c r="D346" s="181" t="s">
        <v>150</v>
      </c>
      <c r="E346" s="182" t="s">
        <v>755</v>
      </c>
      <c r="F346" s="183" t="s">
        <v>756</v>
      </c>
      <c r="G346" s="184" t="s">
        <v>197</v>
      </c>
      <c r="H346" s="185">
        <v>3</v>
      </c>
      <c r="I346" s="186"/>
      <c r="J346" s="187">
        <f>ROUND(I346*H346,2)</f>
        <v>0</v>
      </c>
      <c r="K346" s="183" t="s">
        <v>154</v>
      </c>
      <c r="L346" s="188"/>
      <c r="M346" s="189" t="s">
        <v>1</v>
      </c>
      <c r="N346" s="190" t="s">
        <v>38</v>
      </c>
      <c r="O346" s="68"/>
      <c r="P346" s="191">
        <f>O346*H346</f>
        <v>0</v>
      </c>
      <c r="Q346" s="191">
        <v>0</v>
      </c>
      <c r="R346" s="191">
        <f>Q346*H346</f>
        <v>0</v>
      </c>
      <c r="S346" s="191">
        <v>0</v>
      </c>
      <c r="T346" s="192">
        <f>S346*H346</f>
        <v>0</v>
      </c>
      <c r="U346" s="31"/>
      <c r="V346" s="31"/>
      <c r="W346" s="31"/>
      <c r="X346" s="31"/>
      <c r="Y346" s="31"/>
      <c r="Z346" s="31"/>
      <c r="AA346" s="31"/>
      <c r="AB346" s="31"/>
      <c r="AC346" s="31"/>
      <c r="AD346" s="31"/>
      <c r="AE346" s="31"/>
      <c r="AR346" s="193" t="s">
        <v>180</v>
      </c>
      <c r="AT346" s="193" t="s">
        <v>150</v>
      </c>
      <c r="AU346" s="193" t="s">
        <v>82</v>
      </c>
      <c r="AY346" s="14" t="s">
        <v>149</v>
      </c>
      <c r="BE346" s="194">
        <f>IF(N346="základní",J346,0)</f>
        <v>0</v>
      </c>
      <c r="BF346" s="194">
        <f>IF(N346="snížená",J346,0)</f>
        <v>0</v>
      </c>
      <c r="BG346" s="194">
        <f>IF(N346="zákl. přenesená",J346,0)</f>
        <v>0</v>
      </c>
      <c r="BH346" s="194">
        <f>IF(N346="sníž. přenesená",J346,0)</f>
        <v>0</v>
      </c>
      <c r="BI346" s="194">
        <f>IF(N346="nulová",J346,0)</f>
        <v>0</v>
      </c>
      <c r="BJ346" s="14" t="s">
        <v>80</v>
      </c>
      <c r="BK346" s="194">
        <f>ROUND(I346*H346,2)</f>
        <v>0</v>
      </c>
      <c r="BL346" s="14" t="s">
        <v>164</v>
      </c>
      <c r="BM346" s="193" t="s">
        <v>757</v>
      </c>
    </row>
    <row r="347" spans="1:65" s="2" customFormat="1" ht="19.5">
      <c r="A347" s="31"/>
      <c r="B347" s="32"/>
      <c r="C347" s="33"/>
      <c r="D347" s="195" t="s">
        <v>157</v>
      </c>
      <c r="E347" s="33"/>
      <c r="F347" s="196" t="s">
        <v>756</v>
      </c>
      <c r="G347" s="33"/>
      <c r="H347" s="33"/>
      <c r="I347" s="197"/>
      <c r="J347" s="33"/>
      <c r="K347" s="33"/>
      <c r="L347" s="36"/>
      <c r="M347" s="198"/>
      <c r="N347" s="199"/>
      <c r="O347" s="68"/>
      <c r="P347" s="68"/>
      <c r="Q347" s="68"/>
      <c r="R347" s="68"/>
      <c r="S347" s="68"/>
      <c r="T347" s="69"/>
      <c r="U347" s="31"/>
      <c r="V347" s="31"/>
      <c r="W347" s="31"/>
      <c r="X347" s="31"/>
      <c r="Y347" s="31"/>
      <c r="Z347" s="31"/>
      <c r="AA347" s="31"/>
      <c r="AB347" s="31"/>
      <c r="AC347" s="31"/>
      <c r="AD347" s="31"/>
      <c r="AE347" s="31"/>
      <c r="AT347" s="14" t="s">
        <v>157</v>
      </c>
      <c r="AU347" s="14" t="s">
        <v>82</v>
      </c>
    </row>
    <row r="348" spans="1:65" s="2" customFormat="1" ht="37.9" customHeight="1">
      <c r="A348" s="31"/>
      <c r="B348" s="32"/>
      <c r="C348" s="181" t="s">
        <v>758</v>
      </c>
      <c r="D348" s="181" t="s">
        <v>150</v>
      </c>
      <c r="E348" s="182" t="s">
        <v>759</v>
      </c>
      <c r="F348" s="183" t="s">
        <v>760</v>
      </c>
      <c r="G348" s="184" t="s">
        <v>197</v>
      </c>
      <c r="H348" s="185">
        <v>3</v>
      </c>
      <c r="I348" s="186"/>
      <c r="J348" s="187">
        <f>ROUND(I348*H348,2)</f>
        <v>0</v>
      </c>
      <c r="K348" s="183" t="s">
        <v>154</v>
      </c>
      <c r="L348" s="188"/>
      <c r="M348" s="189" t="s">
        <v>1</v>
      </c>
      <c r="N348" s="190" t="s">
        <v>38</v>
      </c>
      <c r="O348" s="68"/>
      <c r="P348" s="191">
        <f>O348*H348</f>
        <v>0</v>
      </c>
      <c r="Q348" s="191">
        <v>0</v>
      </c>
      <c r="R348" s="191">
        <f>Q348*H348</f>
        <v>0</v>
      </c>
      <c r="S348" s="191">
        <v>0</v>
      </c>
      <c r="T348" s="192">
        <f>S348*H348</f>
        <v>0</v>
      </c>
      <c r="U348" s="31"/>
      <c r="V348" s="31"/>
      <c r="W348" s="31"/>
      <c r="X348" s="31"/>
      <c r="Y348" s="31"/>
      <c r="Z348" s="31"/>
      <c r="AA348" s="31"/>
      <c r="AB348" s="31"/>
      <c r="AC348" s="31"/>
      <c r="AD348" s="31"/>
      <c r="AE348" s="31"/>
      <c r="AR348" s="193" t="s">
        <v>180</v>
      </c>
      <c r="AT348" s="193" t="s">
        <v>150</v>
      </c>
      <c r="AU348" s="193" t="s">
        <v>82</v>
      </c>
      <c r="AY348" s="14" t="s">
        <v>149</v>
      </c>
      <c r="BE348" s="194">
        <f>IF(N348="základní",J348,0)</f>
        <v>0</v>
      </c>
      <c r="BF348" s="194">
        <f>IF(N348="snížená",J348,0)</f>
        <v>0</v>
      </c>
      <c r="BG348" s="194">
        <f>IF(N348="zákl. přenesená",J348,0)</f>
        <v>0</v>
      </c>
      <c r="BH348" s="194">
        <f>IF(N348="sníž. přenesená",J348,0)</f>
        <v>0</v>
      </c>
      <c r="BI348" s="194">
        <f>IF(N348="nulová",J348,0)</f>
        <v>0</v>
      </c>
      <c r="BJ348" s="14" t="s">
        <v>80</v>
      </c>
      <c r="BK348" s="194">
        <f>ROUND(I348*H348,2)</f>
        <v>0</v>
      </c>
      <c r="BL348" s="14" t="s">
        <v>164</v>
      </c>
      <c r="BM348" s="193" t="s">
        <v>761</v>
      </c>
    </row>
    <row r="349" spans="1:65" s="2" customFormat="1" ht="19.5">
      <c r="A349" s="31"/>
      <c r="B349" s="32"/>
      <c r="C349" s="33"/>
      <c r="D349" s="195" t="s">
        <v>157</v>
      </c>
      <c r="E349" s="33"/>
      <c r="F349" s="196" t="s">
        <v>760</v>
      </c>
      <c r="G349" s="33"/>
      <c r="H349" s="33"/>
      <c r="I349" s="197"/>
      <c r="J349" s="33"/>
      <c r="K349" s="33"/>
      <c r="L349" s="36"/>
      <c r="M349" s="198"/>
      <c r="N349" s="199"/>
      <c r="O349" s="68"/>
      <c r="P349" s="68"/>
      <c r="Q349" s="68"/>
      <c r="R349" s="68"/>
      <c r="S349" s="68"/>
      <c r="T349" s="69"/>
      <c r="U349" s="31"/>
      <c r="V349" s="31"/>
      <c r="W349" s="31"/>
      <c r="X349" s="31"/>
      <c r="Y349" s="31"/>
      <c r="Z349" s="31"/>
      <c r="AA349" s="31"/>
      <c r="AB349" s="31"/>
      <c r="AC349" s="31"/>
      <c r="AD349" s="31"/>
      <c r="AE349" s="31"/>
      <c r="AT349" s="14" t="s">
        <v>157</v>
      </c>
      <c r="AU349" s="14" t="s">
        <v>82</v>
      </c>
    </row>
    <row r="350" spans="1:65" s="2" customFormat="1" ht="24.2" customHeight="1">
      <c r="A350" s="31"/>
      <c r="B350" s="32"/>
      <c r="C350" s="181" t="s">
        <v>762</v>
      </c>
      <c r="D350" s="181" t="s">
        <v>150</v>
      </c>
      <c r="E350" s="182" t="s">
        <v>763</v>
      </c>
      <c r="F350" s="183" t="s">
        <v>764</v>
      </c>
      <c r="G350" s="184" t="s">
        <v>153</v>
      </c>
      <c r="H350" s="185">
        <v>45</v>
      </c>
      <c r="I350" s="186"/>
      <c r="J350" s="187">
        <f>ROUND(I350*H350,2)</f>
        <v>0</v>
      </c>
      <c r="K350" s="183" t="s">
        <v>154</v>
      </c>
      <c r="L350" s="188"/>
      <c r="M350" s="189" t="s">
        <v>1</v>
      </c>
      <c r="N350" s="190" t="s">
        <v>38</v>
      </c>
      <c r="O350" s="68"/>
      <c r="P350" s="191">
        <f>O350*H350</f>
        <v>0</v>
      </c>
      <c r="Q350" s="191">
        <v>0</v>
      </c>
      <c r="R350" s="191">
        <f>Q350*H350</f>
        <v>0</v>
      </c>
      <c r="S350" s="191">
        <v>0</v>
      </c>
      <c r="T350" s="192">
        <f>S350*H350</f>
        <v>0</v>
      </c>
      <c r="U350" s="31"/>
      <c r="V350" s="31"/>
      <c r="W350" s="31"/>
      <c r="X350" s="31"/>
      <c r="Y350" s="31"/>
      <c r="Z350" s="31"/>
      <c r="AA350" s="31"/>
      <c r="AB350" s="31"/>
      <c r="AC350" s="31"/>
      <c r="AD350" s="31"/>
      <c r="AE350" s="31"/>
      <c r="AR350" s="193" t="s">
        <v>180</v>
      </c>
      <c r="AT350" s="193" t="s">
        <v>150</v>
      </c>
      <c r="AU350" s="193" t="s">
        <v>82</v>
      </c>
      <c r="AY350" s="14" t="s">
        <v>149</v>
      </c>
      <c r="BE350" s="194">
        <f>IF(N350="základní",J350,0)</f>
        <v>0</v>
      </c>
      <c r="BF350" s="194">
        <f>IF(N350="snížená",J350,0)</f>
        <v>0</v>
      </c>
      <c r="BG350" s="194">
        <f>IF(N350="zákl. přenesená",J350,0)</f>
        <v>0</v>
      </c>
      <c r="BH350" s="194">
        <f>IF(N350="sníž. přenesená",J350,0)</f>
        <v>0</v>
      </c>
      <c r="BI350" s="194">
        <f>IF(N350="nulová",J350,0)</f>
        <v>0</v>
      </c>
      <c r="BJ350" s="14" t="s">
        <v>80</v>
      </c>
      <c r="BK350" s="194">
        <f>ROUND(I350*H350,2)</f>
        <v>0</v>
      </c>
      <c r="BL350" s="14" t="s">
        <v>164</v>
      </c>
      <c r="BM350" s="193" t="s">
        <v>765</v>
      </c>
    </row>
    <row r="351" spans="1:65" s="2" customFormat="1" ht="19.5">
      <c r="A351" s="31"/>
      <c r="B351" s="32"/>
      <c r="C351" s="33"/>
      <c r="D351" s="195" t="s">
        <v>157</v>
      </c>
      <c r="E351" s="33"/>
      <c r="F351" s="196" t="s">
        <v>764</v>
      </c>
      <c r="G351" s="33"/>
      <c r="H351" s="33"/>
      <c r="I351" s="197"/>
      <c r="J351" s="33"/>
      <c r="K351" s="33"/>
      <c r="L351" s="36"/>
      <c r="M351" s="198"/>
      <c r="N351" s="199"/>
      <c r="O351" s="68"/>
      <c r="P351" s="68"/>
      <c r="Q351" s="68"/>
      <c r="R351" s="68"/>
      <c r="S351" s="68"/>
      <c r="T351" s="69"/>
      <c r="U351" s="31"/>
      <c r="V351" s="31"/>
      <c r="W351" s="31"/>
      <c r="X351" s="31"/>
      <c r="Y351" s="31"/>
      <c r="Z351" s="31"/>
      <c r="AA351" s="31"/>
      <c r="AB351" s="31"/>
      <c r="AC351" s="31"/>
      <c r="AD351" s="31"/>
      <c r="AE351" s="31"/>
      <c r="AT351" s="14" t="s">
        <v>157</v>
      </c>
      <c r="AU351" s="14" t="s">
        <v>82</v>
      </c>
    </row>
    <row r="352" spans="1:65" s="2" customFormat="1" ht="24.2" customHeight="1">
      <c r="A352" s="31"/>
      <c r="B352" s="32"/>
      <c r="C352" s="181" t="s">
        <v>766</v>
      </c>
      <c r="D352" s="181" t="s">
        <v>150</v>
      </c>
      <c r="E352" s="182" t="s">
        <v>767</v>
      </c>
      <c r="F352" s="183" t="s">
        <v>768</v>
      </c>
      <c r="G352" s="184" t="s">
        <v>153</v>
      </c>
      <c r="H352" s="185">
        <v>25</v>
      </c>
      <c r="I352" s="186"/>
      <c r="J352" s="187">
        <f>ROUND(I352*H352,2)</f>
        <v>0</v>
      </c>
      <c r="K352" s="183" t="s">
        <v>154</v>
      </c>
      <c r="L352" s="188"/>
      <c r="M352" s="189" t="s">
        <v>1</v>
      </c>
      <c r="N352" s="190" t="s">
        <v>38</v>
      </c>
      <c r="O352" s="68"/>
      <c r="P352" s="191">
        <f>O352*H352</f>
        <v>0</v>
      </c>
      <c r="Q352" s="191">
        <v>0</v>
      </c>
      <c r="R352" s="191">
        <f>Q352*H352</f>
        <v>0</v>
      </c>
      <c r="S352" s="191">
        <v>0</v>
      </c>
      <c r="T352" s="192">
        <f>S352*H352</f>
        <v>0</v>
      </c>
      <c r="U352" s="31"/>
      <c r="V352" s="31"/>
      <c r="W352" s="31"/>
      <c r="X352" s="31"/>
      <c r="Y352" s="31"/>
      <c r="Z352" s="31"/>
      <c r="AA352" s="31"/>
      <c r="AB352" s="31"/>
      <c r="AC352" s="31"/>
      <c r="AD352" s="31"/>
      <c r="AE352" s="31"/>
      <c r="AR352" s="193" t="s">
        <v>180</v>
      </c>
      <c r="AT352" s="193" t="s">
        <v>150</v>
      </c>
      <c r="AU352" s="193" t="s">
        <v>82</v>
      </c>
      <c r="AY352" s="14" t="s">
        <v>149</v>
      </c>
      <c r="BE352" s="194">
        <f>IF(N352="základní",J352,0)</f>
        <v>0</v>
      </c>
      <c r="BF352" s="194">
        <f>IF(N352="snížená",J352,0)</f>
        <v>0</v>
      </c>
      <c r="BG352" s="194">
        <f>IF(N352="zákl. přenesená",J352,0)</f>
        <v>0</v>
      </c>
      <c r="BH352" s="194">
        <f>IF(N352="sníž. přenesená",J352,0)</f>
        <v>0</v>
      </c>
      <c r="BI352" s="194">
        <f>IF(N352="nulová",J352,0)</f>
        <v>0</v>
      </c>
      <c r="BJ352" s="14" t="s">
        <v>80</v>
      </c>
      <c r="BK352" s="194">
        <f>ROUND(I352*H352,2)</f>
        <v>0</v>
      </c>
      <c r="BL352" s="14" t="s">
        <v>164</v>
      </c>
      <c r="BM352" s="193" t="s">
        <v>769</v>
      </c>
    </row>
    <row r="353" spans="1:65" s="2" customFormat="1" ht="19.5">
      <c r="A353" s="31"/>
      <c r="B353" s="32"/>
      <c r="C353" s="33"/>
      <c r="D353" s="195" t="s">
        <v>157</v>
      </c>
      <c r="E353" s="33"/>
      <c r="F353" s="196" t="s">
        <v>768</v>
      </c>
      <c r="G353" s="33"/>
      <c r="H353" s="33"/>
      <c r="I353" s="197"/>
      <c r="J353" s="33"/>
      <c r="K353" s="33"/>
      <c r="L353" s="36"/>
      <c r="M353" s="198"/>
      <c r="N353" s="199"/>
      <c r="O353" s="68"/>
      <c r="P353" s="68"/>
      <c r="Q353" s="68"/>
      <c r="R353" s="68"/>
      <c r="S353" s="68"/>
      <c r="T353" s="69"/>
      <c r="U353" s="31"/>
      <c r="V353" s="31"/>
      <c r="W353" s="31"/>
      <c r="X353" s="31"/>
      <c r="Y353" s="31"/>
      <c r="Z353" s="31"/>
      <c r="AA353" s="31"/>
      <c r="AB353" s="31"/>
      <c r="AC353" s="31"/>
      <c r="AD353" s="31"/>
      <c r="AE353" s="31"/>
      <c r="AT353" s="14" t="s">
        <v>157</v>
      </c>
      <c r="AU353" s="14" t="s">
        <v>82</v>
      </c>
    </row>
    <row r="354" spans="1:65" s="2" customFormat="1" ht="24.2" customHeight="1">
      <c r="A354" s="31"/>
      <c r="B354" s="32"/>
      <c r="C354" s="181" t="s">
        <v>770</v>
      </c>
      <c r="D354" s="181" t="s">
        <v>150</v>
      </c>
      <c r="E354" s="182" t="s">
        <v>771</v>
      </c>
      <c r="F354" s="183" t="s">
        <v>772</v>
      </c>
      <c r="G354" s="184" t="s">
        <v>153</v>
      </c>
      <c r="H354" s="185">
        <v>25</v>
      </c>
      <c r="I354" s="186"/>
      <c r="J354" s="187">
        <f>ROUND(I354*H354,2)</f>
        <v>0</v>
      </c>
      <c r="K354" s="183" t="s">
        <v>154</v>
      </c>
      <c r="L354" s="188"/>
      <c r="M354" s="189" t="s">
        <v>1</v>
      </c>
      <c r="N354" s="190" t="s">
        <v>38</v>
      </c>
      <c r="O354" s="68"/>
      <c r="P354" s="191">
        <f>O354*H354</f>
        <v>0</v>
      </c>
      <c r="Q354" s="191">
        <v>0</v>
      </c>
      <c r="R354" s="191">
        <f>Q354*H354</f>
        <v>0</v>
      </c>
      <c r="S354" s="191">
        <v>0</v>
      </c>
      <c r="T354" s="192">
        <f>S354*H354</f>
        <v>0</v>
      </c>
      <c r="U354" s="31"/>
      <c r="V354" s="31"/>
      <c r="W354" s="31"/>
      <c r="X354" s="31"/>
      <c r="Y354" s="31"/>
      <c r="Z354" s="31"/>
      <c r="AA354" s="31"/>
      <c r="AB354" s="31"/>
      <c r="AC354" s="31"/>
      <c r="AD354" s="31"/>
      <c r="AE354" s="31"/>
      <c r="AR354" s="193" t="s">
        <v>180</v>
      </c>
      <c r="AT354" s="193" t="s">
        <v>150</v>
      </c>
      <c r="AU354" s="193" t="s">
        <v>82</v>
      </c>
      <c r="AY354" s="14" t="s">
        <v>149</v>
      </c>
      <c r="BE354" s="194">
        <f>IF(N354="základní",J354,0)</f>
        <v>0</v>
      </c>
      <c r="BF354" s="194">
        <f>IF(N354="snížená",J354,0)</f>
        <v>0</v>
      </c>
      <c r="BG354" s="194">
        <f>IF(N354="zákl. přenesená",J354,0)</f>
        <v>0</v>
      </c>
      <c r="BH354" s="194">
        <f>IF(N354="sníž. přenesená",J354,0)</f>
        <v>0</v>
      </c>
      <c r="BI354" s="194">
        <f>IF(N354="nulová",J354,0)</f>
        <v>0</v>
      </c>
      <c r="BJ354" s="14" t="s">
        <v>80</v>
      </c>
      <c r="BK354" s="194">
        <f>ROUND(I354*H354,2)</f>
        <v>0</v>
      </c>
      <c r="BL354" s="14" t="s">
        <v>164</v>
      </c>
      <c r="BM354" s="193" t="s">
        <v>773</v>
      </c>
    </row>
    <row r="355" spans="1:65" s="2" customFormat="1" ht="19.5">
      <c r="A355" s="31"/>
      <c r="B355" s="32"/>
      <c r="C355" s="33"/>
      <c r="D355" s="195" t="s">
        <v>157</v>
      </c>
      <c r="E355" s="33"/>
      <c r="F355" s="196" t="s">
        <v>772</v>
      </c>
      <c r="G355" s="33"/>
      <c r="H355" s="33"/>
      <c r="I355" s="197"/>
      <c r="J355" s="33"/>
      <c r="K355" s="33"/>
      <c r="L355" s="36"/>
      <c r="M355" s="198"/>
      <c r="N355" s="199"/>
      <c r="O355" s="68"/>
      <c r="P355" s="68"/>
      <c r="Q355" s="68"/>
      <c r="R355" s="68"/>
      <c r="S355" s="68"/>
      <c r="T355" s="69"/>
      <c r="U355" s="31"/>
      <c r="V355" s="31"/>
      <c r="W355" s="31"/>
      <c r="X355" s="31"/>
      <c r="Y355" s="31"/>
      <c r="Z355" s="31"/>
      <c r="AA355" s="31"/>
      <c r="AB355" s="31"/>
      <c r="AC355" s="31"/>
      <c r="AD355" s="31"/>
      <c r="AE355" s="31"/>
      <c r="AT355" s="14" t="s">
        <v>157</v>
      </c>
      <c r="AU355" s="14" t="s">
        <v>82</v>
      </c>
    </row>
    <row r="356" spans="1:65" s="2" customFormat="1" ht="24.2" customHeight="1">
      <c r="A356" s="31"/>
      <c r="B356" s="32"/>
      <c r="C356" s="181" t="s">
        <v>774</v>
      </c>
      <c r="D356" s="181" t="s">
        <v>150</v>
      </c>
      <c r="E356" s="182" t="s">
        <v>775</v>
      </c>
      <c r="F356" s="183" t="s">
        <v>776</v>
      </c>
      <c r="G356" s="184" t="s">
        <v>153</v>
      </c>
      <c r="H356" s="185">
        <v>45</v>
      </c>
      <c r="I356" s="186"/>
      <c r="J356" s="187">
        <f>ROUND(I356*H356,2)</f>
        <v>0</v>
      </c>
      <c r="K356" s="183" t="s">
        <v>154</v>
      </c>
      <c r="L356" s="188"/>
      <c r="M356" s="189" t="s">
        <v>1</v>
      </c>
      <c r="N356" s="190" t="s">
        <v>38</v>
      </c>
      <c r="O356" s="68"/>
      <c r="P356" s="191">
        <f>O356*H356</f>
        <v>0</v>
      </c>
      <c r="Q356" s="191">
        <v>0</v>
      </c>
      <c r="R356" s="191">
        <f>Q356*H356</f>
        <v>0</v>
      </c>
      <c r="S356" s="191">
        <v>0</v>
      </c>
      <c r="T356" s="192">
        <f>S356*H356</f>
        <v>0</v>
      </c>
      <c r="U356" s="31"/>
      <c r="V356" s="31"/>
      <c r="W356" s="31"/>
      <c r="X356" s="31"/>
      <c r="Y356" s="31"/>
      <c r="Z356" s="31"/>
      <c r="AA356" s="31"/>
      <c r="AB356" s="31"/>
      <c r="AC356" s="31"/>
      <c r="AD356" s="31"/>
      <c r="AE356" s="31"/>
      <c r="AR356" s="193" t="s">
        <v>180</v>
      </c>
      <c r="AT356" s="193" t="s">
        <v>150</v>
      </c>
      <c r="AU356" s="193" t="s">
        <v>82</v>
      </c>
      <c r="AY356" s="14" t="s">
        <v>149</v>
      </c>
      <c r="BE356" s="194">
        <f>IF(N356="základní",J356,0)</f>
        <v>0</v>
      </c>
      <c r="BF356" s="194">
        <f>IF(N356="snížená",J356,0)</f>
        <v>0</v>
      </c>
      <c r="BG356" s="194">
        <f>IF(N356="zákl. přenesená",J356,0)</f>
        <v>0</v>
      </c>
      <c r="BH356" s="194">
        <f>IF(N356="sníž. přenesená",J356,0)</f>
        <v>0</v>
      </c>
      <c r="BI356" s="194">
        <f>IF(N356="nulová",J356,0)</f>
        <v>0</v>
      </c>
      <c r="BJ356" s="14" t="s">
        <v>80</v>
      </c>
      <c r="BK356" s="194">
        <f>ROUND(I356*H356,2)</f>
        <v>0</v>
      </c>
      <c r="BL356" s="14" t="s">
        <v>164</v>
      </c>
      <c r="BM356" s="193" t="s">
        <v>777</v>
      </c>
    </row>
    <row r="357" spans="1:65" s="2" customFormat="1" ht="19.5">
      <c r="A357" s="31"/>
      <c r="B357" s="32"/>
      <c r="C357" s="33"/>
      <c r="D357" s="195" t="s">
        <v>157</v>
      </c>
      <c r="E357" s="33"/>
      <c r="F357" s="196" t="s">
        <v>776</v>
      </c>
      <c r="G357" s="33"/>
      <c r="H357" s="33"/>
      <c r="I357" s="197"/>
      <c r="J357" s="33"/>
      <c r="K357" s="33"/>
      <c r="L357" s="36"/>
      <c r="M357" s="198"/>
      <c r="N357" s="199"/>
      <c r="O357" s="68"/>
      <c r="P357" s="68"/>
      <c r="Q357" s="68"/>
      <c r="R357" s="68"/>
      <c r="S357" s="68"/>
      <c r="T357" s="69"/>
      <c r="U357" s="31"/>
      <c r="V357" s="31"/>
      <c r="W357" s="31"/>
      <c r="X357" s="31"/>
      <c r="Y357" s="31"/>
      <c r="Z357" s="31"/>
      <c r="AA357" s="31"/>
      <c r="AB357" s="31"/>
      <c r="AC357" s="31"/>
      <c r="AD357" s="31"/>
      <c r="AE357" s="31"/>
      <c r="AT357" s="14" t="s">
        <v>157</v>
      </c>
      <c r="AU357" s="14" t="s">
        <v>82</v>
      </c>
    </row>
    <row r="358" spans="1:65" s="2" customFormat="1" ht="24.2" customHeight="1">
      <c r="A358" s="31"/>
      <c r="B358" s="32"/>
      <c r="C358" s="181" t="s">
        <v>778</v>
      </c>
      <c r="D358" s="181" t="s">
        <v>150</v>
      </c>
      <c r="E358" s="182" t="s">
        <v>779</v>
      </c>
      <c r="F358" s="183" t="s">
        <v>780</v>
      </c>
      <c r="G358" s="184" t="s">
        <v>153</v>
      </c>
      <c r="H358" s="185">
        <v>60</v>
      </c>
      <c r="I358" s="186"/>
      <c r="J358" s="187">
        <f>ROUND(I358*H358,2)</f>
        <v>0</v>
      </c>
      <c r="K358" s="183" t="s">
        <v>154</v>
      </c>
      <c r="L358" s="188"/>
      <c r="M358" s="189" t="s">
        <v>1</v>
      </c>
      <c r="N358" s="190" t="s">
        <v>38</v>
      </c>
      <c r="O358" s="68"/>
      <c r="P358" s="191">
        <f>O358*H358</f>
        <v>0</v>
      </c>
      <c r="Q358" s="191">
        <v>0</v>
      </c>
      <c r="R358" s="191">
        <f>Q358*H358</f>
        <v>0</v>
      </c>
      <c r="S358" s="191">
        <v>0</v>
      </c>
      <c r="T358" s="192">
        <f>S358*H358</f>
        <v>0</v>
      </c>
      <c r="U358" s="31"/>
      <c r="V358" s="31"/>
      <c r="W358" s="31"/>
      <c r="X358" s="31"/>
      <c r="Y358" s="31"/>
      <c r="Z358" s="31"/>
      <c r="AA358" s="31"/>
      <c r="AB358" s="31"/>
      <c r="AC358" s="31"/>
      <c r="AD358" s="31"/>
      <c r="AE358" s="31"/>
      <c r="AR358" s="193" t="s">
        <v>180</v>
      </c>
      <c r="AT358" s="193" t="s">
        <v>150</v>
      </c>
      <c r="AU358" s="193" t="s">
        <v>82</v>
      </c>
      <c r="AY358" s="14" t="s">
        <v>149</v>
      </c>
      <c r="BE358" s="194">
        <f>IF(N358="základní",J358,0)</f>
        <v>0</v>
      </c>
      <c r="BF358" s="194">
        <f>IF(N358="snížená",J358,0)</f>
        <v>0</v>
      </c>
      <c r="BG358" s="194">
        <f>IF(N358="zákl. přenesená",J358,0)</f>
        <v>0</v>
      </c>
      <c r="BH358" s="194">
        <f>IF(N358="sníž. přenesená",J358,0)</f>
        <v>0</v>
      </c>
      <c r="BI358" s="194">
        <f>IF(N358="nulová",J358,0)</f>
        <v>0</v>
      </c>
      <c r="BJ358" s="14" t="s">
        <v>80</v>
      </c>
      <c r="BK358" s="194">
        <f>ROUND(I358*H358,2)</f>
        <v>0</v>
      </c>
      <c r="BL358" s="14" t="s">
        <v>164</v>
      </c>
      <c r="BM358" s="193" t="s">
        <v>781</v>
      </c>
    </row>
    <row r="359" spans="1:65" s="2" customFormat="1" ht="19.5">
      <c r="A359" s="31"/>
      <c r="B359" s="32"/>
      <c r="C359" s="33"/>
      <c r="D359" s="195" t="s">
        <v>157</v>
      </c>
      <c r="E359" s="33"/>
      <c r="F359" s="196" t="s">
        <v>780</v>
      </c>
      <c r="G359" s="33"/>
      <c r="H359" s="33"/>
      <c r="I359" s="197"/>
      <c r="J359" s="33"/>
      <c r="K359" s="33"/>
      <c r="L359" s="36"/>
      <c r="M359" s="198"/>
      <c r="N359" s="199"/>
      <c r="O359" s="68"/>
      <c r="P359" s="68"/>
      <c r="Q359" s="68"/>
      <c r="R359" s="68"/>
      <c r="S359" s="68"/>
      <c r="T359" s="69"/>
      <c r="U359" s="31"/>
      <c r="V359" s="31"/>
      <c r="W359" s="31"/>
      <c r="X359" s="31"/>
      <c r="Y359" s="31"/>
      <c r="Z359" s="31"/>
      <c r="AA359" s="31"/>
      <c r="AB359" s="31"/>
      <c r="AC359" s="31"/>
      <c r="AD359" s="31"/>
      <c r="AE359" s="31"/>
      <c r="AT359" s="14" t="s">
        <v>157</v>
      </c>
      <c r="AU359" s="14" t="s">
        <v>82</v>
      </c>
    </row>
    <row r="360" spans="1:65" s="2" customFormat="1" ht="24.2" customHeight="1">
      <c r="A360" s="31"/>
      <c r="B360" s="32"/>
      <c r="C360" s="181" t="s">
        <v>782</v>
      </c>
      <c r="D360" s="181" t="s">
        <v>150</v>
      </c>
      <c r="E360" s="182" t="s">
        <v>783</v>
      </c>
      <c r="F360" s="183" t="s">
        <v>784</v>
      </c>
      <c r="G360" s="184" t="s">
        <v>153</v>
      </c>
      <c r="H360" s="185">
        <v>150</v>
      </c>
      <c r="I360" s="186"/>
      <c r="J360" s="187">
        <f>ROUND(I360*H360,2)</f>
        <v>0</v>
      </c>
      <c r="K360" s="183" t="s">
        <v>154</v>
      </c>
      <c r="L360" s="188"/>
      <c r="M360" s="189" t="s">
        <v>1</v>
      </c>
      <c r="N360" s="190" t="s">
        <v>38</v>
      </c>
      <c r="O360" s="68"/>
      <c r="P360" s="191">
        <f>O360*H360</f>
        <v>0</v>
      </c>
      <c r="Q360" s="191">
        <v>0</v>
      </c>
      <c r="R360" s="191">
        <f>Q360*H360</f>
        <v>0</v>
      </c>
      <c r="S360" s="191">
        <v>0</v>
      </c>
      <c r="T360" s="192">
        <f>S360*H360</f>
        <v>0</v>
      </c>
      <c r="U360" s="31"/>
      <c r="V360" s="31"/>
      <c r="W360" s="31"/>
      <c r="X360" s="31"/>
      <c r="Y360" s="31"/>
      <c r="Z360" s="31"/>
      <c r="AA360" s="31"/>
      <c r="AB360" s="31"/>
      <c r="AC360" s="31"/>
      <c r="AD360" s="31"/>
      <c r="AE360" s="31"/>
      <c r="AR360" s="193" t="s">
        <v>155</v>
      </c>
      <c r="AT360" s="193" t="s">
        <v>150</v>
      </c>
      <c r="AU360" s="193" t="s">
        <v>82</v>
      </c>
      <c r="AY360" s="14" t="s">
        <v>149</v>
      </c>
      <c r="BE360" s="194">
        <f>IF(N360="základní",J360,0)</f>
        <v>0</v>
      </c>
      <c r="BF360" s="194">
        <f>IF(N360="snížená",J360,0)</f>
        <v>0</v>
      </c>
      <c r="BG360" s="194">
        <f>IF(N360="zákl. přenesená",J360,0)</f>
        <v>0</v>
      </c>
      <c r="BH360" s="194">
        <f>IF(N360="sníž. přenesená",J360,0)</f>
        <v>0</v>
      </c>
      <c r="BI360" s="194">
        <f>IF(N360="nulová",J360,0)</f>
        <v>0</v>
      </c>
      <c r="BJ360" s="14" t="s">
        <v>80</v>
      </c>
      <c r="BK360" s="194">
        <f>ROUND(I360*H360,2)</f>
        <v>0</v>
      </c>
      <c r="BL360" s="14" t="s">
        <v>155</v>
      </c>
      <c r="BM360" s="193" t="s">
        <v>785</v>
      </c>
    </row>
    <row r="361" spans="1:65" s="2" customFormat="1" ht="19.5">
      <c r="A361" s="31"/>
      <c r="B361" s="32"/>
      <c r="C361" s="33"/>
      <c r="D361" s="195" t="s">
        <v>157</v>
      </c>
      <c r="E361" s="33"/>
      <c r="F361" s="196" t="s">
        <v>784</v>
      </c>
      <c r="G361" s="33"/>
      <c r="H361" s="33"/>
      <c r="I361" s="197"/>
      <c r="J361" s="33"/>
      <c r="K361" s="33"/>
      <c r="L361" s="36"/>
      <c r="M361" s="198"/>
      <c r="N361" s="199"/>
      <c r="O361" s="68"/>
      <c r="P361" s="68"/>
      <c r="Q361" s="68"/>
      <c r="R361" s="68"/>
      <c r="S361" s="68"/>
      <c r="T361" s="69"/>
      <c r="U361" s="31"/>
      <c r="V361" s="31"/>
      <c r="W361" s="31"/>
      <c r="X361" s="31"/>
      <c r="Y361" s="31"/>
      <c r="Z361" s="31"/>
      <c r="AA361" s="31"/>
      <c r="AB361" s="31"/>
      <c r="AC361" s="31"/>
      <c r="AD361" s="31"/>
      <c r="AE361" s="31"/>
      <c r="AT361" s="14" t="s">
        <v>157</v>
      </c>
      <c r="AU361" s="14" t="s">
        <v>82</v>
      </c>
    </row>
    <row r="362" spans="1:65" s="2" customFormat="1" ht="49.15" customHeight="1">
      <c r="A362" s="31"/>
      <c r="B362" s="32"/>
      <c r="C362" s="181" t="s">
        <v>786</v>
      </c>
      <c r="D362" s="181" t="s">
        <v>150</v>
      </c>
      <c r="E362" s="182" t="s">
        <v>787</v>
      </c>
      <c r="F362" s="183" t="s">
        <v>788</v>
      </c>
      <c r="G362" s="184" t="s">
        <v>153</v>
      </c>
      <c r="H362" s="185">
        <v>300</v>
      </c>
      <c r="I362" s="186"/>
      <c r="J362" s="187">
        <f>ROUND(I362*H362,2)</f>
        <v>0</v>
      </c>
      <c r="K362" s="183" t="s">
        <v>154</v>
      </c>
      <c r="L362" s="188"/>
      <c r="M362" s="189" t="s">
        <v>1</v>
      </c>
      <c r="N362" s="190" t="s">
        <v>38</v>
      </c>
      <c r="O362" s="68"/>
      <c r="P362" s="191">
        <f>O362*H362</f>
        <v>0</v>
      </c>
      <c r="Q362" s="191">
        <v>0</v>
      </c>
      <c r="R362" s="191">
        <f>Q362*H362</f>
        <v>0</v>
      </c>
      <c r="S362" s="191">
        <v>0</v>
      </c>
      <c r="T362" s="192">
        <f>S362*H362</f>
        <v>0</v>
      </c>
      <c r="U362" s="31"/>
      <c r="V362" s="31"/>
      <c r="W362" s="31"/>
      <c r="X362" s="31"/>
      <c r="Y362" s="31"/>
      <c r="Z362" s="31"/>
      <c r="AA362" s="31"/>
      <c r="AB362" s="31"/>
      <c r="AC362" s="31"/>
      <c r="AD362" s="31"/>
      <c r="AE362" s="31"/>
      <c r="AR362" s="193" t="s">
        <v>155</v>
      </c>
      <c r="AT362" s="193" t="s">
        <v>150</v>
      </c>
      <c r="AU362" s="193" t="s">
        <v>82</v>
      </c>
      <c r="AY362" s="14" t="s">
        <v>149</v>
      </c>
      <c r="BE362" s="194">
        <f>IF(N362="základní",J362,0)</f>
        <v>0</v>
      </c>
      <c r="BF362" s="194">
        <f>IF(N362="snížená",J362,0)</f>
        <v>0</v>
      </c>
      <c r="BG362" s="194">
        <f>IF(N362="zákl. přenesená",J362,0)</f>
        <v>0</v>
      </c>
      <c r="BH362" s="194">
        <f>IF(N362="sníž. přenesená",J362,0)</f>
        <v>0</v>
      </c>
      <c r="BI362" s="194">
        <f>IF(N362="nulová",J362,0)</f>
        <v>0</v>
      </c>
      <c r="BJ362" s="14" t="s">
        <v>80</v>
      </c>
      <c r="BK362" s="194">
        <f>ROUND(I362*H362,2)</f>
        <v>0</v>
      </c>
      <c r="BL362" s="14" t="s">
        <v>155</v>
      </c>
      <c r="BM362" s="193" t="s">
        <v>789</v>
      </c>
    </row>
    <row r="363" spans="1:65" s="2" customFormat="1" ht="29.25">
      <c r="A363" s="31"/>
      <c r="B363" s="32"/>
      <c r="C363" s="33"/>
      <c r="D363" s="195" t="s">
        <v>157</v>
      </c>
      <c r="E363" s="33"/>
      <c r="F363" s="196" t="s">
        <v>788</v>
      </c>
      <c r="G363" s="33"/>
      <c r="H363" s="33"/>
      <c r="I363" s="197"/>
      <c r="J363" s="33"/>
      <c r="K363" s="33"/>
      <c r="L363" s="36"/>
      <c r="M363" s="198"/>
      <c r="N363" s="199"/>
      <c r="O363" s="68"/>
      <c r="P363" s="68"/>
      <c r="Q363" s="68"/>
      <c r="R363" s="68"/>
      <c r="S363" s="68"/>
      <c r="T363" s="69"/>
      <c r="U363" s="31"/>
      <c r="V363" s="31"/>
      <c r="W363" s="31"/>
      <c r="X363" s="31"/>
      <c r="Y363" s="31"/>
      <c r="Z363" s="31"/>
      <c r="AA363" s="31"/>
      <c r="AB363" s="31"/>
      <c r="AC363" s="31"/>
      <c r="AD363" s="31"/>
      <c r="AE363" s="31"/>
      <c r="AT363" s="14" t="s">
        <v>157</v>
      </c>
      <c r="AU363" s="14" t="s">
        <v>82</v>
      </c>
    </row>
    <row r="364" spans="1:65" s="2" customFormat="1" ht="24.2" customHeight="1">
      <c r="A364" s="31"/>
      <c r="B364" s="32"/>
      <c r="C364" s="181" t="s">
        <v>790</v>
      </c>
      <c r="D364" s="181" t="s">
        <v>150</v>
      </c>
      <c r="E364" s="182" t="s">
        <v>791</v>
      </c>
      <c r="F364" s="183" t="s">
        <v>792</v>
      </c>
      <c r="G364" s="184" t="s">
        <v>197</v>
      </c>
      <c r="H364" s="185">
        <v>1</v>
      </c>
      <c r="I364" s="186"/>
      <c r="J364" s="187">
        <f>ROUND(I364*H364,2)</f>
        <v>0</v>
      </c>
      <c r="K364" s="183" t="s">
        <v>154</v>
      </c>
      <c r="L364" s="188"/>
      <c r="M364" s="189" t="s">
        <v>1</v>
      </c>
      <c r="N364" s="190" t="s">
        <v>38</v>
      </c>
      <c r="O364" s="68"/>
      <c r="P364" s="191">
        <f>O364*H364</f>
        <v>0</v>
      </c>
      <c r="Q364" s="191">
        <v>0</v>
      </c>
      <c r="R364" s="191">
        <f>Q364*H364</f>
        <v>0</v>
      </c>
      <c r="S364" s="191">
        <v>0</v>
      </c>
      <c r="T364" s="192">
        <f>S364*H364</f>
        <v>0</v>
      </c>
      <c r="U364" s="31"/>
      <c r="V364" s="31"/>
      <c r="W364" s="31"/>
      <c r="X364" s="31"/>
      <c r="Y364" s="31"/>
      <c r="Z364" s="31"/>
      <c r="AA364" s="31"/>
      <c r="AB364" s="31"/>
      <c r="AC364" s="31"/>
      <c r="AD364" s="31"/>
      <c r="AE364" s="31"/>
      <c r="AR364" s="193" t="s">
        <v>155</v>
      </c>
      <c r="AT364" s="193" t="s">
        <v>150</v>
      </c>
      <c r="AU364" s="193" t="s">
        <v>82</v>
      </c>
      <c r="AY364" s="14" t="s">
        <v>149</v>
      </c>
      <c r="BE364" s="194">
        <f>IF(N364="základní",J364,0)</f>
        <v>0</v>
      </c>
      <c r="BF364" s="194">
        <f>IF(N364="snížená",J364,0)</f>
        <v>0</v>
      </c>
      <c r="BG364" s="194">
        <f>IF(N364="zákl. přenesená",J364,0)</f>
        <v>0</v>
      </c>
      <c r="BH364" s="194">
        <f>IF(N364="sníž. přenesená",J364,0)</f>
        <v>0</v>
      </c>
      <c r="BI364" s="194">
        <f>IF(N364="nulová",J364,0)</f>
        <v>0</v>
      </c>
      <c r="BJ364" s="14" t="s">
        <v>80</v>
      </c>
      <c r="BK364" s="194">
        <f>ROUND(I364*H364,2)</f>
        <v>0</v>
      </c>
      <c r="BL364" s="14" t="s">
        <v>155</v>
      </c>
      <c r="BM364" s="193" t="s">
        <v>793</v>
      </c>
    </row>
    <row r="365" spans="1:65" s="2" customFormat="1" ht="19.5">
      <c r="A365" s="31"/>
      <c r="B365" s="32"/>
      <c r="C365" s="33"/>
      <c r="D365" s="195" t="s">
        <v>157</v>
      </c>
      <c r="E365" s="33"/>
      <c r="F365" s="196" t="s">
        <v>792</v>
      </c>
      <c r="G365" s="33"/>
      <c r="H365" s="33"/>
      <c r="I365" s="197"/>
      <c r="J365" s="33"/>
      <c r="K365" s="33"/>
      <c r="L365" s="36"/>
      <c r="M365" s="198"/>
      <c r="N365" s="199"/>
      <c r="O365" s="68"/>
      <c r="P365" s="68"/>
      <c r="Q365" s="68"/>
      <c r="R365" s="68"/>
      <c r="S365" s="68"/>
      <c r="T365" s="69"/>
      <c r="U365" s="31"/>
      <c r="V365" s="31"/>
      <c r="W365" s="31"/>
      <c r="X365" s="31"/>
      <c r="Y365" s="31"/>
      <c r="Z365" s="31"/>
      <c r="AA365" s="31"/>
      <c r="AB365" s="31"/>
      <c r="AC365" s="31"/>
      <c r="AD365" s="31"/>
      <c r="AE365" s="31"/>
      <c r="AT365" s="14" t="s">
        <v>157</v>
      </c>
      <c r="AU365" s="14" t="s">
        <v>82</v>
      </c>
    </row>
    <row r="366" spans="1:65" s="2" customFormat="1" ht="24.2" customHeight="1">
      <c r="A366" s="31"/>
      <c r="B366" s="32"/>
      <c r="C366" s="200" t="s">
        <v>794</v>
      </c>
      <c r="D366" s="200" t="s">
        <v>185</v>
      </c>
      <c r="E366" s="201" t="s">
        <v>795</v>
      </c>
      <c r="F366" s="202" t="s">
        <v>796</v>
      </c>
      <c r="G366" s="203" t="s">
        <v>197</v>
      </c>
      <c r="H366" s="204">
        <v>1</v>
      </c>
      <c r="I366" s="205"/>
      <c r="J366" s="206">
        <f>ROUND(I366*H366,2)</f>
        <v>0</v>
      </c>
      <c r="K366" s="202" t="s">
        <v>154</v>
      </c>
      <c r="L366" s="36"/>
      <c r="M366" s="207" t="s">
        <v>1</v>
      </c>
      <c r="N366" s="208" t="s">
        <v>38</v>
      </c>
      <c r="O366" s="68"/>
      <c r="P366" s="191">
        <f>O366*H366</f>
        <v>0</v>
      </c>
      <c r="Q366" s="191">
        <v>0</v>
      </c>
      <c r="R366" s="191">
        <f>Q366*H366</f>
        <v>0</v>
      </c>
      <c r="S366" s="191">
        <v>0</v>
      </c>
      <c r="T366" s="192">
        <f>S366*H366</f>
        <v>0</v>
      </c>
      <c r="U366" s="31"/>
      <c r="V366" s="31"/>
      <c r="W366" s="31"/>
      <c r="X366" s="31"/>
      <c r="Y366" s="31"/>
      <c r="Z366" s="31"/>
      <c r="AA366" s="31"/>
      <c r="AB366" s="31"/>
      <c r="AC366" s="31"/>
      <c r="AD366" s="31"/>
      <c r="AE366" s="31"/>
      <c r="AR366" s="193" t="s">
        <v>202</v>
      </c>
      <c r="AT366" s="193" t="s">
        <v>185</v>
      </c>
      <c r="AU366" s="193" t="s">
        <v>82</v>
      </c>
      <c r="AY366" s="14" t="s">
        <v>149</v>
      </c>
      <c r="BE366" s="194">
        <f>IF(N366="základní",J366,0)</f>
        <v>0</v>
      </c>
      <c r="BF366" s="194">
        <f>IF(N366="snížená",J366,0)</f>
        <v>0</v>
      </c>
      <c r="BG366" s="194">
        <f>IF(N366="zákl. přenesená",J366,0)</f>
        <v>0</v>
      </c>
      <c r="BH366" s="194">
        <f>IF(N366="sníž. přenesená",J366,0)</f>
        <v>0</v>
      </c>
      <c r="BI366" s="194">
        <f>IF(N366="nulová",J366,0)</f>
        <v>0</v>
      </c>
      <c r="BJ366" s="14" t="s">
        <v>80</v>
      </c>
      <c r="BK366" s="194">
        <f>ROUND(I366*H366,2)</f>
        <v>0</v>
      </c>
      <c r="BL366" s="14" t="s">
        <v>202</v>
      </c>
      <c r="BM366" s="193" t="s">
        <v>797</v>
      </c>
    </row>
    <row r="367" spans="1:65" s="2" customFormat="1" ht="19.5">
      <c r="A367" s="31"/>
      <c r="B367" s="32"/>
      <c r="C367" s="33"/>
      <c r="D367" s="195" t="s">
        <v>157</v>
      </c>
      <c r="E367" s="33"/>
      <c r="F367" s="196" t="s">
        <v>798</v>
      </c>
      <c r="G367" s="33"/>
      <c r="H367" s="33"/>
      <c r="I367" s="197"/>
      <c r="J367" s="33"/>
      <c r="K367" s="33"/>
      <c r="L367" s="36"/>
      <c r="M367" s="198"/>
      <c r="N367" s="199"/>
      <c r="O367" s="68"/>
      <c r="P367" s="68"/>
      <c r="Q367" s="68"/>
      <c r="R367" s="68"/>
      <c r="S367" s="68"/>
      <c r="T367" s="69"/>
      <c r="U367" s="31"/>
      <c r="V367" s="31"/>
      <c r="W367" s="31"/>
      <c r="X367" s="31"/>
      <c r="Y367" s="31"/>
      <c r="Z367" s="31"/>
      <c r="AA367" s="31"/>
      <c r="AB367" s="31"/>
      <c r="AC367" s="31"/>
      <c r="AD367" s="31"/>
      <c r="AE367" s="31"/>
      <c r="AT367" s="14" t="s">
        <v>157</v>
      </c>
      <c r="AU367" s="14" t="s">
        <v>82</v>
      </c>
    </row>
    <row r="368" spans="1:65" s="2" customFormat="1" ht="24.2" customHeight="1">
      <c r="A368" s="31"/>
      <c r="B368" s="32"/>
      <c r="C368" s="181" t="s">
        <v>799</v>
      </c>
      <c r="D368" s="181" t="s">
        <v>150</v>
      </c>
      <c r="E368" s="182" t="s">
        <v>800</v>
      </c>
      <c r="F368" s="183" t="s">
        <v>801</v>
      </c>
      <c r="G368" s="184" t="s">
        <v>197</v>
      </c>
      <c r="H368" s="185">
        <v>1</v>
      </c>
      <c r="I368" s="186"/>
      <c r="J368" s="187">
        <f>ROUND(I368*H368,2)</f>
        <v>0</v>
      </c>
      <c r="K368" s="183" t="s">
        <v>154</v>
      </c>
      <c r="L368" s="188"/>
      <c r="M368" s="189" t="s">
        <v>1</v>
      </c>
      <c r="N368" s="190" t="s">
        <v>38</v>
      </c>
      <c r="O368" s="68"/>
      <c r="P368" s="191">
        <f>O368*H368</f>
        <v>0</v>
      </c>
      <c r="Q368" s="191">
        <v>0</v>
      </c>
      <c r="R368" s="191">
        <f>Q368*H368</f>
        <v>0</v>
      </c>
      <c r="S368" s="191">
        <v>0</v>
      </c>
      <c r="T368" s="192">
        <f>S368*H368</f>
        <v>0</v>
      </c>
      <c r="U368" s="31"/>
      <c r="V368" s="31"/>
      <c r="W368" s="31"/>
      <c r="X368" s="31"/>
      <c r="Y368" s="31"/>
      <c r="Z368" s="31"/>
      <c r="AA368" s="31"/>
      <c r="AB368" s="31"/>
      <c r="AC368" s="31"/>
      <c r="AD368" s="31"/>
      <c r="AE368" s="31"/>
      <c r="AR368" s="193" t="s">
        <v>155</v>
      </c>
      <c r="AT368" s="193" t="s">
        <v>150</v>
      </c>
      <c r="AU368" s="193" t="s">
        <v>82</v>
      </c>
      <c r="AY368" s="14" t="s">
        <v>149</v>
      </c>
      <c r="BE368" s="194">
        <f>IF(N368="základní",J368,0)</f>
        <v>0</v>
      </c>
      <c r="BF368" s="194">
        <f>IF(N368="snížená",J368,0)</f>
        <v>0</v>
      </c>
      <c r="BG368" s="194">
        <f>IF(N368="zákl. přenesená",J368,0)</f>
        <v>0</v>
      </c>
      <c r="BH368" s="194">
        <f>IF(N368="sníž. přenesená",J368,0)</f>
        <v>0</v>
      </c>
      <c r="BI368" s="194">
        <f>IF(N368="nulová",J368,0)</f>
        <v>0</v>
      </c>
      <c r="BJ368" s="14" t="s">
        <v>80</v>
      </c>
      <c r="BK368" s="194">
        <f>ROUND(I368*H368,2)</f>
        <v>0</v>
      </c>
      <c r="BL368" s="14" t="s">
        <v>155</v>
      </c>
      <c r="BM368" s="193" t="s">
        <v>802</v>
      </c>
    </row>
    <row r="369" spans="1:65" s="2" customFormat="1" ht="19.5">
      <c r="A369" s="31"/>
      <c r="B369" s="32"/>
      <c r="C369" s="33"/>
      <c r="D369" s="195" t="s">
        <v>157</v>
      </c>
      <c r="E369" s="33"/>
      <c r="F369" s="196" t="s">
        <v>801</v>
      </c>
      <c r="G369" s="33"/>
      <c r="H369" s="33"/>
      <c r="I369" s="197"/>
      <c r="J369" s="33"/>
      <c r="K369" s="33"/>
      <c r="L369" s="36"/>
      <c r="M369" s="198"/>
      <c r="N369" s="199"/>
      <c r="O369" s="68"/>
      <c r="P369" s="68"/>
      <c r="Q369" s="68"/>
      <c r="R369" s="68"/>
      <c r="S369" s="68"/>
      <c r="T369" s="69"/>
      <c r="U369" s="31"/>
      <c r="V369" s="31"/>
      <c r="W369" s="31"/>
      <c r="X369" s="31"/>
      <c r="Y369" s="31"/>
      <c r="Z369" s="31"/>
      <c r="AA369" s="31"/>
      <c r="AB369" s="31"/>
      <c r="AC369" s="31"/>
      <c r="AD369" s="31"/>
      <c r="AE369" s="31"/>
      <c r="AT369" s="14" t="s">
        <v>157</v>
      </c>
      <c r="AU369" s="14" t="s">
        <v>82</v>
      </c>
    </row>
    <row r="370" spans="1:65" s="2" customFormat="1" ht="24.2" customHeight="1">
      <c r="A370" s="31"/>
      <c r="B370" s="32"/>
      <c r="C370" s="181" t="s">
        <v>803</v>
      </c>
      <c r="D370" s="181" t="s">
        <v>150</v>
      </c>
      <c r="E370" s="182" t="s">
        <v>804</v>
      </c>
      <c r="F370" s="183" t="s">
        <v>805</v>
      </c>
      <c r="G370" s="184" t="s">
        <v>197</v>
      </c>
      <c r="H370" s="185">
        <v>1</v>
      </c>
      <c r="I370" s="186"/>
      <c r="J370" s="187">
        <f>ROUND(I370*H370,2)</f>
        <v>0</v>
      </c>
      <c r="K370" s="183" t="s">
        <v>154</v>
      </c>
      <c r="L370" s="188"/>
      <c r="M370" s="189" t="s">
        <v>1</v>
      </c>
      <c r="N370" s="190" t="s">
        <v>38</v>
      </c>
      <c r="O370" s="68"/>
      <c r="P370" s="191">
        <f>O370*H370</f>
        <v>0</v>
      </c>
      <c r="Q370" s="191">
        <v>0</v>
      </c>
      <c r="R370" s="191">
        <f>Q370*H370</f>
        <v>0</v>
      </c>
      <c r="S370" s="191">
        <v>0</v>
      </c>
      <c r="T370" s="192">
        <f>S370*H370</f>
        <v>0</v>
      </c>
      <c r="U370" s="31"/>
      <c r="V370" s="31"/>
      <c r="W370" s="31"/>
      <c r="X370" s="31"/>
      <c r="Y370" s="31"/>
      <c r="Z370" s="31"/>
      <c r="AA370" s="31"/>
      <c r="AB370" s="31"/>
      <c r="AC370" s="31"/>
      <c r="AD370" s="31"/>
      <c r="AE370" s="31"/>
      <c r="AR370" s="193" t="s">
        <v>155</v>
      </c>
      <c r="AT370" s="193" t="s">
        <v>150</v>
      </c>
      <c r="AU370" s="193" t="s">
        <v>82</v>
      </c>
      <c r="AY370" s="14" t="s">
        <v>149</v>
      </c>
      <c r="BE370" s="194">
        <f>IF(N370="základní",J370,0)</f>
        <v>0</v>
      </c>
      <c r="BF370" s="194">
        <f>IF(N370="snížená",J370,0)</f>
        <v>0</v>
      </c>
      <c r="BG370" s="194">
        <f>IF(N370="zákl. přenesená",J370,0)</f>
        <v>0</v>
      </c>
      <c r="BH370" s="194">
        <f>IF(N370="sníž. přenesená",J370,0)</f>
        <v>0</v>
      </c>
      <c r="BI370" s="194">
        <f>IF(N370="nulová",J370,0)</f>
        <v>0</v>
      </c>
      <c r="BJ370" s="14" t="s">
        <v>80</v>
      </c>
      <c r="BK370" s="194">
        <f>ROUND(I370*H370,2)</f>
        <v>0</v>
      </c>
      <c r="BL370" s="14" t="s">
        <v>155</v>
      </c>
      <c r="BM370" s="193" t="s">
        <v>806</v>
      </c>
    </row>
    <row r="371" spans="1:65" s="2" customFormat="1" ht="19.5">
      <c r="A371" s="31"/>
      <c r="B371" s="32"/>
      <c r="C371" s="33"/>
      <c r="D371" s="195" t="s">
        <v>157</v>
      </c>
      <c r="E371" s="33"/>
      <c r="F371" s="196" t="s">
        <v>805</v>
      </c>
      <c r="G371" s="33"/>
      <c r="H371" s="33"/>
      <c r="I371" s="197"/>
      <c r="J371" s="33"/>
      <c r="K371" s="33"/>
      <c r="L371" s="36"/>
      <c r="M371" s="198"/>
      <c r="N371" s="199"/>
      <c r="O371" s="68"/>
      <c r="P371" s="68"/>
      <c r="Q371" s="68"/>
      <c r="R371" s="68"/>
      <c r="S371" s="68"/>
      <c r="T371" s="69"/>
      <c r="U371" s="31"/>
      <c r="V371" s="31"/>
      <c r="W371" s="31"/>
      <c r="X371" s="31"/>
      <c r="Y371" s="31"/>
      <c r="Z371" s="31"/>
      <c r="AA371" s="31"/>
      <c r="AB371" s="31"/>
      <c r="AC371" s="31"/>
      <c r="AD371" s="31"/>
      <c r="AE371" s="31"/>
      <c r="AT371" s="14" t="s">
        <v>157</v>
      </c>
      <c r="AU371" s="14" t="s">
        <v>82</v>
      </c>
    </row>
    <row r="372" spans="1:65" s="2" customFormat="1" ht="24.2" customHeight="1">
      <c r="A372" s="31"/>
      <c r="B372" s="32"/>
      <c r="C372" s="181" t="s">
        <v>807</v>
      </c>
      <c r="D372" s="181" t="s">
        <v>150</v>
      </c>
      <c r="E372" s="182" t="s">
        <v>808</v>
      </c>
      <c r="F372" s="183" t="s">
        <v>809</v>
      </c>
      <c r="G372" s="184" t="s">
        <v>197</v>
      </c>
      <c r="H372" s="185">
        <v>1</v>
      </c>
      <c r="I372" s="186"/>
      <c r="J372" s="187">
        <f>ROUND(I372*H372,2)</f>
        <v>0</v>
      </c>
      <c r="K372" s="183" t="s">
        <v>154</v>
      </c>
      <c r="L372" s="188"/>
      <c r="M372" s="189" t="s">
        <v>1</v>
      </c>
      <c r="N372" s="190" t="s">
        <v>38</v>
      </c>
      <c r="O372" s="68"/>
      <c r="P372" s="191">
        <f>O372*H372</f>
        <v>0</v>
      </c>
      <c r="Q372" s="191">
        <v>0</v>
      </c>
      <c r="R372" s="191">
        <f>Q372*H372</f>
        <v>0</v>
      </c>
      <c r="S372" s="191">
        <v>0</v>
      </c>
      <c r="T372" s="192">
        <f>S372*H372</f>
        <v>0</v>
      </c>
      <c r="U372" s="31"/>
      <c r="V372" s="31"/>
      <c r="W372" s="31"/>
      <c r="X372" s="31"/>
      <c r="Y372" s="31"/>
      <c r="Z372" s="31"/>
      <c r="AA372" s="31"/>
      <c r="AB372" s="31"/>
      <c r="AC372" s="31"/>
      <c r="AD372" s="31"/>
      <c r="AE372" s="31"/>
      <c r="AR372" s="193" t="s">
        <v>155</v>
      </c>
      <c r="AT372" s="193" t="s">
        <v>150</v>
      </c>
      <c r="AU372" s="193" t="s">
        <v>82</v>
      </c>
      <c r="AY372" s="14" t="s">
        <v>149</v>
      </c>
      <c r="BE372" s="194">
        <f>IF(N372="základní",J372,0)</f>
        <v>0</v>
      </c>
      <c r="BF372" s="194">
        <f>IF(N372="snížená",J372,0)</f>
        <v>0</v>
      </c>
      <c r="BG372" s="194">
        <f>IF(N372="zákl. přenesená",J372,0)</f>
        <v>0</v>
      </c>
      <c r="BH372" s="194">
        <f>IF(N372="sníž. přenesená",J372,0)</f>
        <v>0</v>
      </c>
      <c r="BI372" s="194">
        <f>IF(N372="nulová",J372,0)</f>
        <v>0</v>
      </c>
      <c r="BJ372" s="14" t="s">
        <v>80</v>
      </c>
      <c r="BK372" s="194">
        <f>ROUND(I372*H372,2)</f>
        <v>0</v>
      </c>
      <c r="BL372" s="14" t="s">
        <v>155</v>
      </c>
      <c r="BM372" s="193" t="s">
        <v>810</v>
      </c>
    </row>
    <row r="373" spans="1:65" s="2" customFormat="1" ht="19.5">
      <c r="A373" s="31"/>
      <c r="B373" s="32"/>
      <c r="C373" s="33"/>
      <c r="D373" s="195" t="s">
        <v>157</v>
      </c>
      <c r="E373" s="33"/>
      <c r="F373" s="196" t="s">
        <v>809</v>
      </c>
      <c r="G373" s="33"/>
      <c r="H373" s="33"/>
      <c r="I373" s="197"/>
      <c r="J373" s="33"/>
      <c r="K373" s="33"/>
      <c r="L373" s="36"/>
      <c r="M373" s="198"/>
      <c r="N373" s="199"/>
      <c r="O373" s="68"/>
      <c r="P373" s="68"/>
      <c r="Q373" s="68"/>
      <c r="R373" s="68"/>
      <c r="S373" s="68"/>
      <c r="T373" s="69"/>
      <c r="U373" s="31"/>
      <c r="V373" s="31"/>
      <c r="W373" s="31"/>
      <c r="X373" s="31"/>
      <c r="Y373" s="31"/>
      <c r="Z373" s="31"/>
      <c r="AA373" s="31"/>
      <c r="AB373" s="31"/>
      <c r="AC373" s="31"/>
      <c r="AD373" s="31"/>
      <c r="AE373" s="31"/>
      <c r="AT373" s="14" t="s">
        <v>157</v>
      </c>
      <c r="AU373" s="14" t="s">
        <v>82</v>
      </c>
    </row>
    <row r="374" spans="1:65" s="2" customFormat="1" ht="24.2" customHeight="1">
      <c r="A374" s="31"/>
      <c r="B374" s="32"/>
      <c r="C374" s="200" t="s">
        <v>811</v>
      </c>
      <c r="D374" s="200" t="s">
        <v>185</v>
      </c>
      <c r="E374" s="201" t="s">
        <v>812</v>
      </c>
      <c r="F374" s="202" t="s">
        <v>813</v>
      </c>
      <c r="G374" s="203" t="s">
        <v>197</v>
      </c>
      <c r="H374" s="204">
        <v>3</v>
      </c>
      <c r="I374" s="205"/>
      <c r="J374" s="206">
        <f>ROUND(I374*H374,2)</f>
        <v>0</v>
      </c>
      <c r="K374" s="202" t="s">
        <v>154</v>
      </c>
      <c r="L374" s="36"/>
      <c r="M374" s="207" t="s">
        <v>1</v>
      </c>
      <c r="N374" s="208" t="s">
        <v>38</v>
      </c>
      <c r="O374" s="68"/>
      <c r="P374" s="191">
        <f>O374*H374</f>
        <v>0</v>
      </c>
      <c r="Q374" s="191">
        <v>0</v>
      </c>
      <c r="R374" s="191">
        <f>Q374*H374</f>
        <v>0</v>
      </c>
      <c r="S374" s="191">
        <v>0</v>
      </c>
      <c r="T374" s="192">
        <f>S374*H374</f>
        <v>0</v>
      </c>
      <c r="U374" s="31"/>
      <c r="V374" s="31"/>
      <c r="W374" s="31"/>
      <c r="X374" s="31"/>
      <c r="Y374" s="31"/>
      <c r="Z374" s="31"/>
      <c r="AA374" s="31"/>
      <c r="AB374" s="31"/>
      <c r="AC374" s="31"/>
      <c r="AD374" s="31"/>
      <c r="AE374" s="31"/>
      <c r="AR374" s="193" t="s">
        <v>202</v>
      </c>
      <c r="AT374" s="193" t="s">
        <v>185</v>
      </c>
      <c r="AU374" s="193" t="s">
        <v>82</v>
      </c>
      <c r="AY374" s="14" t="s">
        <v>149</v>
      </c>
      <c r="BE374" s="194">
        <f>IF(N374="základní",J374,0)</f>
        <v>0</v>
      </c>
      <c r="BF374" s="194">
        <f>IF(N374="snížená",J374,0)</f>
        <v>0</v>
      </c>
      <c r="BG374" s="194">
        <f>IF(N374="zákl. přenesená",J374,0)</f>
        <v>0</v>
      </c>
      <c r="BH374" s="194">
        <f>IF(N374="sníž. přenesená",J374,0)</f>
        <v>0</v>
      </c>
      <c r="BI374" s="194">
        <f>IF(N374="nulová",J374,0)</f>
        <v>0</v>
      </c>
      <c r="BJ374" s="14" t="s">
        <v>80</v>
      </c>
      <c r="BK374" s="194">
        <f>ROUND(I374*H374,2)</f>
        <v>0</v>
      </c>
      <c r="BL374" s="14" t="s">
        <v>202</v>
      </c>
      <c r="BM374" s="193" t="s">
        <v>814</v>
      </c>
    </row>
    <row r="375" spans="1:65" s="2" customFormat="1" ht="19.5">
      <c r="A375" s="31"/>
      <c r="B375" s="32"/>
      <c r="C375" s="33"/>
      <c r="D375" s="195" t="s">
        <v>157</v>
      </c>
      <c r="E375" s="33"/>
      <c r="F375" s="196" t="s">
        <v>815</v>
      </c>
      <c r="G375" s="33"/>
      <c r="H375" s="33"/>
      <c r="I375" s="197"/>
      <c r="J375" s="33"/>
      <c r="K375" s="33"/>
      <c r="L375" s="36"/>
      <c r="M375" s="198"/>
      <c r="N375" s="199"/>
      <c r="O375" s="68"/>
      <c r="P375" s="68"/>
      <c r="Q375" s="68"/>
      <c r="R375" s="68"/>
      <c r="S375" s="68"/>
      <c r="T375" s="69"/>
      <c r="U375" s="31"/>
      <c r="V375" s="31"/>
      <c r="W375" s="31"/>
      <c r="X375" s="31"/>
      <c r="Y375" s="31"/>
      <c r="Z375" s="31"/>
      <c r="AA375" s="31"/>
      <c r="AB375" s="31"/>
      <c r="AC375" s="31"/>
      <c r="AD375" s="31"/>
      <c r="AE375" s="31"/>
      <c r="AT375" s="14" t="s">
        <v>157</v>
      </c>
      <c r="AU375" s="14" t="s">
        <v>82</v>
      </c>
    </row>
    <row r="376" spans="1:65" s="2" customFormat="1" ht="24.2" customHeight="1">
      <c r="A376" s="31"/>
      <c r="B376" s="32"/>
      <c r="C376" s="181" t="s">
        <v>816</v>
      </c>
      <c r="D376" s="181" t="s">
        <v>150</v>
      </c>
      <c r="E376" s="182" t="s">
        <v>684</v>
      </c>
      <c r="F376" s="183" t="s">
        <v>685</v>
      </c>
      <c r="G376" s="184" t="s">
        <v>686</v>
      </c>
      <c r="H376" s="185">
        <v>1</v>
      </c>
      <c r="I376" s="186"/>
      <c r="J376" s="187">
        <f>ROUND(I376*H376,2)</f>
        <v>0</v>
      </c>
      <c r="K376" s="183" t="s">
        <v>154</v>
      </c>
      <c r="L376" s="188"/>
      <c r="M376" s="189" t="s">
        <v>1</v>
      </c>
      <c r="N376" s="190" t="s">
        <v>38</v>
      </c>
      <c r="O376" s="68"/>
      <c r="P376" s="191">
        <f>O376*H376</f>
        <v>0</v>
      </c>
      <c r="Q376" s="191">
        <v>0</v>
      </c>
      <c r="R376" s="191">
        <f>Q376*H376</f>
        <v>0</v>
      </c>
      <c r="S376" s="191">
        <v>0</v>
      </c>
      <c r="T376" s="192">
        <f>S376*H376</f>
        <v>0</v>
      </c>
      <c r="U376" s="31"/>
      <c r="V376" s="31"/>
      <c r="W376" s="31"/>
      <c r="X376" s="31"/>
      <c r="Y376" s="31"/>
      <c r="Z376" s="31"/>
      <c r="AA376" s="31"/>
      <c r="AB376" s="31"/>
      <c r="AC376" s="31"/>
      <c r="AD376" s="31"/>
      <c r="AE376" s="31"/>
      <c r="AR376" s="193" t="s">
        <v>155</v>
      </c>
      <c r="AT376" s="193" t="s">
        <v>150</v>
      </c>
      <c r="AU376" s="193" t="s">
        <v>82</v>
      </c>
      <c r="AY376" s="14" t="s">
        <v>149</v>
      </c>
      <c r="BE376" s="194">
        <f>IF(N376="základní",J376,0)</f>
        <v>0</v>
      </c>
      <c r="BF376" s="194">
        <f>IF(N376="snížená",J376,0)</f>
        <v>0</v>
      </c>
      <c r="BG376" s="194">
        <f>IF(N376="zákl. přenesená",J376,0)</f>
        <v>0</v>
      </c>
      <c r="BH376" s="194">
        <f>IF(N376="sníž. přenesená",J376,0)</f>
        <v>0</v>
      </c>
      <c r="BI376" s="194">
        <f>IF(N376="nulová",J376,0)</f>
        <v>0</v>
      </c>
      <c r="BJ376" s="14" t="s">
        <v>80</v>
      </c>
      <c r="BK376" s="194">
        <f>ROUND(I376*H376,2)</f>
        <v>0</v>
      </c>
      <c r="BL376" s="14" t="s">
        <v>155</v>
      </c>
      <c r="BM376" s="193" t="s">
        <v>817</v>
      </c>
    </row>
    <row r="377" spans="1:65" s="2" customFormat="1" ht="19.5">
      <c r="A377" s="31"/>
      <c r="B377" s="32"/>
      <c r="C377" s="33"/>
      <c r="D377" s="195" t="s">
        <v>157</v>
      </c>
      <c r="E377" s="33"/>
      <c r="F377" s="196" t="s">
        <v>685</v>
      </c>
      <c r="G377" s="33"/>
      <c r="H377" s="33"/>
      <c r="I377" s="197"/>
      <c r="J377" s="33"/>
      <c r="K377" s="33"/>
      <c r="L377" s="36"/>
      <c r="M377" s="198"/>
      <c r="N377" s="199"/>
      <c r="O377" s="68"/>
      <c r="P377" s="68"/>
      <c r="Q377" s="68"/>
      <c r="R377" s="68"/>
      <c r="S377" s="68"/>
      <c r="T377" s="69"/>
      <c r="U377" s="31"/>
      <c r="V377" s="31"/>
      <c r="W377" s="31"/>
      <c r="X377" s="31"/>
      <c r="Y377" s="31"/>
      <c r="Z377" s="31"/>
      <c r="AA377" s="31"/>
      <c r="AB377" s="31"/>
      <c r="AC377" s="31"/>
      <c r="AD377" s="31"/>
      <c r="AE377" s="31"/>
      <c r="AT377" s="14" t="s">
        <v>157</v>
      </c>
      <c r="AU377" s="14" t="s">
        <v>82</v>
      </c>
    </row>
    <row r="378" spans="1:65" s="2" customFormat="1" ht="19.5">
      <c r="A378" s="31"/>
      <c r="B378" s="32"/>
      <c r="C378" s="33"/>
      <c r="D378" s="195" t="s">
        <v>495</v>
      </c>
      <c r="E378" s="33"/>
      <c r="F378" s="220" t="s">
        <v>818</v>
      </c>
      <c r="G378" s="33"/>
      <c r="H378" s="33"/>
      <c r="I378" s="197"/>
      <c r="J378" s="33"/>
      <c r="K378" s="33"/>
      <c r="L378" s="36"/>
      <c r="M378" s="198"/>
      <c r="N378" s="199"/>
      <c r="O378" s="68"/>
      <c r="P378" s="68"/>
      <c r="Q378" s="68"/>
      <c r="R378" s="68"/>
      <c r="S378" s="68"/>
      <c r="T378" s="69"/>
      <c r="U378" s="31"/>
      <c r="V378" s="31"/>
      <c r="W378" s="31"/>
      <c r="X378" s="31"/>
      <c r="Y378" s="31"/>
      <c r="Z378" s="31"/>
      <c r="AA378" s="31"/>
      <c r="AB378" s="31"/>
      <c r="AC378" s="31"/>
      <c r="AD378" s="31"/>
      <c r="AE378" s="31"/>
      <c r="AT378" s="14" t="s">
        <v>495</v>
      </c>
      <c r="AU378" s="14" t="s">
        <v>82</v>
      </c>
    </row>
    <row r="379" spans="1:65" s="2" customFormat="1" ht="24.2" customHeight="1">
      <c r="A379" s="31"/>
      <c r="B379" s="32"/>
      <c r="C379" s="200" t="s">
        <v>819</v>
      </c>
      <c r="D379" s="200" t="s">
        <v>185</v>
      </c>
      <c r="E379" s="201" t="s">
        <v>820</v>
      </c>
      <c r="F379" s="202" t="s">
        <v>821</v>
      </c>
      <c r="G379" s="203" t="s">
        <v>197</v>
      </c>
      <c r="H379" s="204">
        <v>1</v>
      </c>
      <c r="I379" s="205"/>
      <c r="J379" s="206">
        <f>ROUND(I379*H379,2)</f>
        <v>0</v>
      </c>
      <c r="K379" s="202" t="s">
        <v>154</v>
      </c>
      <c r="L379" s="36"/>
      <c r="M379" s="207" t="s">
        <v>1</v>
      </c>
      <c r="N379" s="208" t="s">
        <v>38</v>
      </c>
      <c r="O379" s="68"/>
      <c r="P379" s="191">
        <f>O379*H379</f>
        <v>0</v>
      </c>
      <c r="Q379" s="191">
        <v>0</v>
      </c>
      <c r="R379" s="191">
        <f>Q379*H379</f>
        <v>0</v>
      </c>
      <c r="S379" s="191">
        <v>0</v>
      </c>
      <c r="T379" s="192">
        <f>S379*H379</f>
        <v>0</v>
      </c>
      <c r="U379" s="31"/>
      <c r="V379" s="31"/>
      <c r="W379" s="31"/>
      <c r="X379" s="31"/>
      <c r="Y379" s="31"/>
      <c r="Z379" s="31"/>
      <c r="AA379" s="31"/>
      <c r="AB379" s="31"/>
      <c r="AC379" s="31"/>
      <c r="AD379" s="31"/>
      <c r="AE379" s="31"/>
      <c r="AR379" s="193" t="s">
        <v>202</v>
      </c>
      <c r="AT379" s="193" t="s">
        <v>185</v>
      </c>
      <c r="AU379" s="193" t="s">
        <v>82</v>
      </c>
      <c r="AY379" s="14" t="s">
        <v>149</v>
      </c>
      <c r="BE379" s="194">
        <f>IF(N379="základní",J379,0)</f>
        <v>0</v>
      </c>
      <c r="BF379" s="194">
        <f>IF(N379="snížená",J379,0)</f>
        <v>0</v>
      </c>
      <c r="BG379" s="194">
        <f>IF(N379="zákl. přenesená",J379,0)</f>
        <v>0</v>
      </c>
      <c r="BH379" s="194">
        <f>IF(N379="sníž. přenesená",J379,0)</f>
        <v>0</v>
      </c>
      <c r="BI379" s="194">
        <f>IF(N379="nulová",J379,0)</f>
        <v>0</v>
      </c>
      <c r="BJ379" s="14" t="s">
        <v>80</v>
      </c>
      <c r="BK379" s="194">
        <f>ROUND(I379*H379,2)</f>
        <v>0</v>
      </c>
      <c r="BL379" s="14" t="s">
        <v>202</v>
      </c>
      <c r="BM379" s="193" t="s">
        <v>822</v>
      </c>
    </row>
    <row r="380" spans="1:65" s="2" customFormat="1" ht="29.25">
      <c r="A380" s="31"/>
      <c r="B380" s="32"/>
      <c r="C380" s="33"/>
      <c r="D380" s="195" t="s">
        <v>157</v>
      </c>
      <c r="E380" s="33"/>
      <c r="F380" s="196" t="s">
        <v>823</v>
      </c>
      <c r="G380" s="33"/>
      <c r="H380" s="33"/>
      <c r="I380" s="197"/>
      <c r="J380" s="33"/>
      <c r="K380" s="33"/>
      <c r="L380" s="36"/>
      <c r="M380" s="198"/>
      <c r="N380" s="199"/>
      <c r="O380" s="68"/>
      <c r="P380" s="68"/>
      <c r="Q380" s="68"/>
      <c r="R380" s="68"/>
      <c r="S380" s="68"/>
      <c r="T380" s="69"/>
      <c r="U380" s="31"/>
      <c r="V380" s="31"/>
      <c r="W380" s="31"/>
      <c r="X380" s="31"/>
      <c r="Y380" s="31"/>
      <c r="Z380" s="31"/>
      <c r="AA380" s="31"/>
      <c r="AB380" s="31"/>
      <c r="AC380" s="31"/>
      <c r="AD380" s="31"/>
      <c r="AE380" s="31"/>
      <c r="AT380" s="14" t="s">
        <v>157</v>
      </c>
      <c r="AU380" s="14" t="s">
        <v>82</v>
      </c>
    </row>
    <row r="381" spans="1:65" s="2" customFormat="1" ht="24.2" customHeight="1">
      <c r="A381" s="31"/>
      <c r="B381" s="32"/>
      <c r="C381" s="181" t="s">
        <v>824</v>
      </c>
      <c r="D381" s="181" t="s">
        <v>150</v>
      </c>
      <c r="E381" s="182" t="s">
        <v>684</v>
      </c>
      <c r="F381" s="183" t="s">
        <v>685</v>
      </c>
      <c r="G381" s="184" t="s">
        <v>686</v>
      </c>
      <c r="H381" s="185">
        <v>4</v>
      </c>
      <c r="I381" s="186"/>
      <c r="J381" s="187">
        <f>ROUND(I381*H381,2)</f>
        <v>0</v>
      </c>
      <c r="K381" s="183" t="s">
        <v>154</v>
      </c>
      <c r="L381" s="188"/>
      <c r="M381" s="189" t="s">
        <v>1</v>
      </c>
      <c r="N381" s="190" t="s">
        <v>38</v>
      </c>
      <c r="O381" s="68"/>
      <c r="P381" s="191">
        <f>O381*H381</f>
        <v>0</v>
      </c>
      <c r="Q381" s="191">
        <v>0</v>
      </c>
      <c r="R381" s="191">
        <f>Q381*H381</f>
        <v>0</v>
      </c>
      <c r="S381" s="191">
        <v>0</v>
      </c>
      <c r="T381" s="192">
        <f>S381*H381</f>
        <v>0</v>
      </c>
      <c r="U381" s="31"/>
      <c r="V381" s="31"/>
      <c r="W381" s="31"/>
      <c r="X381" s="31"/>
      <c r="Y381" s="31"/>
      <c r="Z381" s="31"/>
      <c r="AA381" s="31"/>
      <c r="AB381" s="31"/>
      <c r="AC381" s="31"/>
      <c r="AD381" s="31"/>
      <c r="AE381" s="31"/>
      <c r="AR381" s="193" t="s">
        <v>155</v>
      </c>
      <c r="AT381" s="193" t="s">
        <v>150</v>
      </c>
      <c r="AU381" s="193" t="s">
        <v>82</v>
      </c>
      <c r="AY381" s="14" t="s">
        <v>149</v>
      </c>
      <c r="BE381" s="194">
        <f>IF(N381="základní",J381,0)</f>
        <v>0</v>
      </c>
      <c r="BF381" s="194">
        <f>IF(N381="snížená",J381,0)</f>
        <v>0</v>
      </c>
      <c r="BG381" s="194">
        <f>IF(N381="zákl. přenesená",J381,0)</f>
        <v>0</v>
      </c>
      <c r="BH381" s="194">
        <f>IF(N381="sníž. přenesená",J381,0)</f>
        <v>0</v>
      </c>
      <c r="BI381" s="194">
        <f>IF(N381="nulová",J381,0)</f>
        <v>0</v>
      </c>
      <c r="BJ381" s="14" t="s">
        <v>80</v>
      </c>
      <c r="BK381" s="194">
        <f>ROUND(I381*H381,2)</f>
        <v>0</v>
      </c>
      <c r="BL381" s="14" t="s">
        <v>155</v>
      </c>
      <c r="BM381" s="193" t="s">
        <v>825</v>
      </c>
    </row>
    <row r="382" spans="1:65" s="2" customFormat="1" ht="19.5">
      <c r="A382" s="31"/>
      <c r="B382" s="32"/>
      <c r="C382" s="33"/>
      <c r="D382" s="195" t="s">
        <v>157</v>
      </c>
      <c r="E382" s="33"/>
      <c r="F382" s="196" t="s">
        <v>685</v>
      </c>
      <c r="G382" s="33"/>
      <c r="H382" s="33"/>
      <c r="I382" s="197"/>
      <c r="J382" s="33"/>
      <c r="K382" s="33"/>
      <c r="L382" s="36"/>
      <c r="M382" s="198"/>
      <c r="N382" s="199"/>
      <c r="O382" s="68"/>
      <c r="P382" s="68"/>
      <c r="Q382" s="68"/>
      <c r="R382" s="68"/>
      <c r="S382" s="68"/>
      <c r="T382" s="69"/>
      <c r="U382" s="31"/>
      <c r="V382" s="31"/>
      <c r="W382" s="31"/>
      <c r="X382" s="31"/>
      <c r="Y382" s="31"/>
      <c r="Z382" s="31"/>
      <c r="AA382" s="31"/>
      <c r="AB382" s="31"/>
      <c r="AC382" s="31"/>
      <c r="AD382" s="31"/>
      <c r="AE382" s="31"/>
      <c r="AT382" s="14" t="s">
        <v>157</v>
      </c>
      <c r="AU382" s="14" t="s">
        <v>82</v>
      </c>
    </row>
    <row r="383" spans="1:65" s="2" customFormat="1" ht="19.5">
      <c r="A383" s="31"/>
      <c r="B383" s="32"/>
      <c r="C383" s="33"/>
      <c r="D383" s="195" t="s">
        <v>495</v>
      </c>
      <c r="E383" s="33"/>
      <c r="F383" s="220" t="s">
        <v>826</v>
      </c>
      <c r="G383" s="33"/>
      <c r="H383" s="33"/>
      <c r="I383" s="197"/>
      <c r="J383" s="33"/>
      <c r="K383" s="33"/>
      <c r="L383" s="36"/>
      <c r="M383" s="198"/>
      <c r="N383" s="199"/>
      <c r="O383" s="68"/>
      <c r="P383" s="68"/>
      <c r="Q383" s="68"/>
      <c r="R383" s="68"/>
      <c r="S383" s="68"/>
      <c r="T383" s="69"/>
      <c r="U383" s="31"/>
      <c r="V383" s="31"/>
      <c r="W383" s="31"/>
      <c r="X383" s="31"/>
      <c r="Y383" s="31"/>
      <c r="Z383" s="31"/>
      <c r="AA383" s="31"/>
      <c r="AB383" s="31"/>
      <c r="AC383" s="31"/>
      <c r="AD383" s="31"/>
      <c r="AE383" s="31"/>
      <c r="AT383" s="14" t="s">
        <v>495</v>
      </c>
      <c r="AU383" s="14" t="s">
        <v>82</v>
      </c>
    </row>
    <row r="384" spans="1:65" s="2" customFormat="1" ht="24.2" customHeight="1">
      <c r="A384" s="31"/>
      <c r="B384" s="32"/>
      <c r="C384" s="181" t="s">
        <v>827</v>
      </c>
      <c r="D384" s="181" t="s">
        <v>150</v>
      </c>
      <c r="E384" s="182" t="s">
        <v>684</v>
      </c>
      <c r="F384" s="183" t="s">
        <v>685</v>
      </c>
      <c r="G384" s="184" t="s">
        <v>686</v>
      </c>
      <c r="H384" s="185">
        <v>1</v>
      </c>
      <c r="I384" s="186"/>
      <c r="J384" s="187">
        <f>ROUND(I384*H384,2)</f>
        <v>0</v>
      </c>
      <c r="K384" s="183" t="s">
        <v>154</v>
      </c>
      <c r="L384" s="188"/>
      <c r="M384" s="189" t="s">
        <v>1</v>
      </c>
      <c r="N384" s="190" t="s">
        <v>38</v>
      </c>
      <c r="O384" s="68"/>
      <c r="P384" s="191">
        <f>O384*H384</f>
        <v>0</v>
      </c>
      <c r="Q384" s="191">
        <v>0</v>
      </c>
      <c r="R384" s="191">
        <f>Q384*H384</f>
        <v>0</v>
      </c>
      <c r="S384" s="191">
        <v>0</v>
      </c>
      <c r="T384" s="192">
        <f>S384*H384</f>
        <v>0</v>
      </c>
      <c r="U384" s="31"/>
      <c r="V384" s="31"/>
      <c r="W384" s="31"/>
      <c r="X384" s="31"/>
      <c r="Y384" s="31"/>
      <c r="Z384" s="31"/>
      <c r="AA384" s="31"/>
      <c r="AB384" s="31"/>
      <c r="AC384" s="31"/>
      <c r="AD384" s="31"/>
      <c r="AE384" s="31"/>
      <c r="AR384" s="193" t="s">
        <v>155</v>
      </c>
      <c r="AT384" s="193" t="s">
        <v>150</v>
      </c>
      <c r="AU384" s="193" t="s">
        <v>82</v>
      </c>
      <c r="AY384" s="14" t="s">
        <v>149</v>
      </c>
      <c r="BE384" s="194">
        <f>IF(N384="základní",J384,0)</f>
        <v>0</v>
      </c>
      <c r="BF384" s="194">
        <f>IF(N384="snížená",J384,0)</f>
        <v>0</v>
      </c>
      <c r="BG384" s="194">
        <f>IF(N384="zákl. přenesená",J384,0)</f>
        <v>0</v>
      </c>
      <c r="BH384" s="194">
        <f>IF(N384="sníž. přenesená",J384,0)</f>
        <v>0</v>
      </c>
      <c r="BI384" s="194">
        <f>IF(N384="nulová",J384,0)</f>
        <v>0</v>
      </c>
      <c r="BJ384" s="14" t="s">
        <v>80</v>
      </c>
      <c r="BK384" s="194">
        <f>ROUND(I384*H384,2)</f>
        <v>0</v>
      </c>
      <c r="BL384" s="14" t="s">
        <v>155</v>
      </c>
      <c r="BM384" s="193" t="s">
        <v>828</v>
      </c>
    </row>
    <row r="385" spans="1:65" s="2" customFormat="1" ht="19.5">
      <c r="A385" s="31"/>
      <c r="B385" s="32"/>
      <c r="C385" s="33"/>
      <c r="D385" s="195" t="s">
        <v>157</v>
      </c>
      <c r="E385" s="33"/>
      <c r="F385" s="196" t="s">
        <v>685</v>
      </c>
      <c r="G385" s="33"/>
      <c r="H385" s="33"/>
      <c r="I385" s="197"/>
      <c r="J385" s="33"/>
      <c r="K385" s="33"/>
      <c r="L385" s="36"/>
      <c r="M385" s="198"/>
      <c r="N385" s="199"/>
      <c r="O385" s="68"/>
      <c r="P385" s="68"/>
      <c r="Q385" s="68"/>
      <c r="R385" s="68"/>
      <c r="S385" s="68"/>
      <c r="T385" s="69"/>
      <c r="U385" s="31"/>
      <c r="V385" s="31"/>
      <c r="W385" s="31"/>
      <c r="X385" s="31"/>
      <c r="Y385" s="31"/>
      <c r="Z385" s="31"/>
      <c r="AA385" s="31"/>
      <c r="AB385" s="31"/>
      <c r="AC385" s="31"/>
      <c r="AD385" s="31"/>
      <c r="AE385" s="31"/>
      <c r="AT385" s="14" t="s">
        <v>157</v>
      </c>
      <c r="AU385" s="14" t="s">
        <v>82</v>
      </c>
    </row>
    <row r="386" spans="1:65" s="2" customFormat="1" ht="19.5">
      <c r="A386" s="31"/>
      <c r="B386" s="32"/>
      <c r="C386" s="33"/>
      <c r="D386" s="195" t="s">
        <v>495</v>
      </c>
      <c r="E386" s="33"/>
      <c r="F386" s="220" t="s">
        <v>829</v>
      </c>
      <c r="G386" s="33"/>
      <c r="H386" s="33"/>
      <c r="I386" s="197"/>
      <c r="J386" s="33"/>
      <c r="K386" s="33"/>
      <c r="L386" s="36"/>
      <c r="M386" s="198"/>
      <c r="N386" s="199"/>
      <c r="O386" s="68"/>
      <c r="P386" s="68"/>
      <c r="Q386" s="68"/>
      <c r="R386" s="68"/>
      <c r="S386" s="68"/>
      <c r="T386" s="69"/>
      <c r="U386" s="31"/>
      <c r="V386" s="31"/>
      <c r="W386" s="31"/>
      <c r="X386" s="31"/>
      <c r="Y386" s="31"/>
      <c r="Z386" s="31"/>
      <c r="AA386" s="31"/>
      <c r="AB386" s="31"/>
      <c r="AC386" s="31"/>
      <c r="AD386" s="31"/>
      <c r="AE386" s="31"/>
      <c r="AT386" s="14" t="s">
        <v>495</v>
      </c>
      <c r="AU386" s="14" t="s">
        <v>82</v>
      </c>
    </row>
    <row r="387" spans="1:65" s="2" customFormat="1" ht="24.2" customHeight="1">
      <c r="A387" s="31"/>
      <c r="B387" s="32"/>
      <c r="C387" s="200" t="s">
        <v>830</v>
      </c>
      <c r="D387" s="200" t="s">
        <v>185</v>
      </c>
      <c r="E387" s="201" t="s">
        <v>831</v>
      </c>
      <c r="F387" s="202" t="s">
        <v>832</v>
      </c>
      <c r="G387" s="203" t="s">
        <v>197</v>
      </c>
      <c r="H387" s="204">
        <v>4</v>
      </c>
      <c r="I387" s="205"/>
      <c r="J387" s="206">
        <f>ROUND(I387*H387,2)</f>
        <v>0</v>
      </c>
      <c r="K387" s="202" t="s">
        <v>154</v>
      </c>
      <c r="L387" s="36"/>
      <c r="M387" s="207" t="s">
        <v>1</v>
      </c>
      <c r="N387" s="208" t="s">
        <v>38</v>
      </c>
      <c r="O387" s="68"/>
      <c r="P387" s="191">
        <f>O387*H387</f>
        <v>0</v>
      </c>
      <c r="Q387" s="191">
        <v>0</v>
      </c>
      <c r="R387" s="191">
        <f>Q387*H387</f>
        <v>0</v>
      </c>
      <c r="S387" s="191">
        <v>0</v>
      </c>
      <c r="T387" s="192">
        <f>S387*H387</f>
        <v>0</v>
      </c>
      <c r="U387" s="31"/>
      <c r="V387" s="31"/>
      <c r="W387" s="31"/>
      <c r="X387" s="31"/>
      <c r="Y387" s="31"/>
      <c r="Z387" s="31"/>
      <c r="AA387" s="31"/>
      <c r="AB387" s="31"/>
      <c r="AC387" s="31"/>
      <c r="AD387" s="31"/>
      <c r="AE387" s="31"/>
      <c r="AR387" s="193" t="s">
        <v>202</v>
      </c>
      <c r="AT387" s="193" t="s">
        <v>185</v>
      </c>
      <c r="AU387" s="193" t="s">
        <v>82</v>
      </c>
      <c r="AY387" s="14" t="s">
        <v>149</v>
      </c>
      <c r="BE387" s="194">
        <f>IF(N387="základní",J387,0)</f>
        <v>0</v>
      </c>
      <c r="BF387" s="194">
        <f>IF(N387="snížená",J387,0)</f>
        <v>0</v>
      </c>
      <c r="BG387" s="194">
        <f>IF(N387="zákl. přenesená",J387,0)</f>
        <v>0</v>
      </c>
      <c r="BH387" s="194">
        <f>IF(N387="sníž. přenesená",J387,0)</f>
        <v>0</v>
      </c>
      <c r="BI387" s="194">
        <f>IF(N387="nulová",J387,0)</f>
        <v>0</v>
      </c>
      <c r="BJ387" s="14" t="s">
        <v>80</v>
      </c>
      <c r="BK387" s="194">
        <f>ROUND(I387*H387,2)</f>
        <v>0</v>
      </c>
      <c r="BL387" s="14" t="s">
        <v>202</v>
      </c>
      <c r="BM387" s="193" t="s">
        <v>833</v>
      </c>
    </row>
    <row r="388" spans="1:65" s="2" customFormat="1" ht="29.25">
      <c r="A388" s="31"/>
      <c r="B388" s="32"/>
      <c r="C388" s="33"/>
      <c r="D388" s="195" t="s">
        <v>157</v>
      </c>
      <c r="E388" s="33"/>
      <c r="F388" s="196" t="s">
        <v>834</v>
      </c>
      <c r="G388" s="33"/>
      <c r="H388" s="33"/>
      <c r="I388" s="197"/>
      <c r="J388" s="33"/>
      <c r="K388" s="33"/>
      <c r="L388" s="36"/>
      <c r="M388" s="198"/>
      <c r="N388" s="199"/>
      <c r="O388" s="68"/>
      <c r="P388" s="68"/>
      <c r="Q388" s="68"/>
      <c r="R388" s="68"/>
      <c r="S388" s="68"/>
      <c r="T388" s="69"/>
      <c r="U388" s="31"/>
      <c r="V388" s="31"/>
      <c r="W388" s="31"/>
      <c r="X388" s="31"/>
      <c r="Y388" s="31"/>
      <c r="Z388" s="31"/>
      <c r="AA388" s="31"/>
      <c r="AB388" s="31"/>
      <c r="AC388" s="31"/>
      <c r="AD388" s="31"/>
      <c r="AE388" s="31"/>
      <c r="AT388" s="14" t="s">
        <v>157</v>
      </c>
      <c r="AU388" s="14" t="s">
        <v>82</v>
      </c>
    </row>
    <row r="389" spans="1:65" s="2" customFormat="1" ht="24.2" customHeight="1">
      <c r="A389" s="31"/>
      <c r="B389" s="32"/>
      <c r="C389" s="181" t="s">
        <v>835</v>
      </c>
      <c r="D389" s="181" t="s">
        <v>150</v>
      </c>
      <c r="E389" s="182" t="s">
        <v>836</v>
      </c>
      <c r="F389" s="183" t="s">
        <v>837</v>
      </c>
      <c r="G389" s="184" t="s">
        <v>197</v>
      </c>
      <c r="H389" s="185">
        <v>3</v>
      </c>
      <c r="I389" s="186"/>
      <c r="J389" s="187">
        <f>ROUND(I389*H389,2)</f>
        <v>0</v>
      </c>
      <c r="K389" s="183" t="s">
        <v>154</v>
      </c>
      <c r="L389" s="188"/>
      <c r="M389" s="189" t="s">
        <v>1</v>
      </c>
      <c r="N389" s="190" t="s">
        <v>38</v>
      </c>
      <c r="O389" s="68"/>
      <c r="P389" s="191">
        <f>O389*H389</f>
        <v>0</v>
      </c>
      <c r="Q389" s="191">
        <v>0</v>
      </c>
      <c r="R389" s="191">
        <f>Q389*H389</f>
        <v>0</v>
      </c>
      <c r="S389" s="191">
        <v>0</v>
      </c>
      <c r="T389" s="192">
        <f>S389*H389</f>
        <v>0</v>
      </c>
      <c r="U389" s="31"/>
      <c r="V389" s="31"/>
      <c r="W389" s="31"/>
      <c r="X389" s="31"/>
      <c r="Y389" s="31"/>
      <c r="Z389" s="31"/>
      <c r="AA389" s="31"/>
      <c r="AB389" s="31"/>
      <c r="AC389" s="31"/>
      <c r="AD389" s="31"/>
      <c r="AE389" s="31"/>
      <c r="AR389" s="193" t="s">
        <v>155</v>
      </c>
      <c r="AT389" s="193" t="s">
        <v>150</v>
      </c>
      <c r="AU389" s="193" t="s">
        <v>82</v>
      </c>
      <c r="AY389" s="14" t="s">
        <v>149</v>
      </c>
      <c r="BE389" s="194">
        <f>IF(N389="základní",J389,0)</f>
        <v>0</v>
      </c>
      <c r="BF389" s="194">
        <f>IF(N389="snížená",J389,0)</f>
        <v>0</v>
      </c>
      <c r="BG389" s="194">
        <f>IF(N389="zákl. přenesená",J389,0)</f>
        <v>0</v>
      </c>
      <c r="BH389" s="194">
        <f>IF(N389="sníž. přenesená",J389,0)</f>
        <v>0</v>
      </c>
      <c r="BI389" s="194">
        <f>IF(N389="nulová",J389,0)</f>
        <v>0</v>
      </c>
      <c r="BJ389" s="14" t="s">
        <v>80</v>
      </c>
      <c r="BK389" s="194">
        <f>ROUND(I389*H389,2)</f>
        <v>0</v>
      </c>
      <c r="BL389" s="14" t="s">
        <v>155</v>
      </c>
      <c r="BM389" s="193" t="s">
        <v>838</v>
      </c>
    </row>
    <row r="390" spans="1:65" s="2" customFormat="1" ht="11.25">
      <c r="A390" s="31"/>
      <c r="B390" s="32"/>
      <c r="C390" s="33"/>
      <c r="D390" s="195" t="s">
        <v>157</v>
      </c>
      <c r="E390" s="33"/>
      <c r="F390" s="196" t="s">
        <v>837</v>
      </c>
      <c r="G390" s="33"/>
      <c r="H390" s="33"/>
      <c r="I390" s="197"/>
      <c r="J390" s="33"/>
      <c r="K390" s="33"/>
      <c r="L390" s="36"/>
      <c r="M390" s="198"/>
      <c r="N390" s="199"/>
      <c r="O390" s="68"/>
      <c r="P390" s="68"/>
      <c r="Q390" s="68"/>
      <c r="R390" s="68"/>
      <c r="S390" s="68"/>
      <c r="T390" s="69"/>
      <c r="U390" s="31"/>
      <c r="V390" s="31"/>
      <c r="W390" s="31"/>
      <c r="X390" s="31"/>
      <c r="Y390" s="31"/>
      <c r="Z390" s="31"/>
      <c r="AA390" s="31"/>
      <c r="AB390" s="31"/>
      <c r="AC390" s="31"/>
      <c r="AD390" s="31"/>
      <c r="AE390" s="31"/>
      <c r="AT390" s="14" t="s">
        <v>157</v>
      </c>
      <c r="AU390" s="14" t="s">
        <v>82</v>
      </c>
    </row>
    <row r="391" spans="1:65" s="2" customFormat="1" ht="24.2" customHeight="1">
      <c r="A391" s="31"/>
      <c r="B391" s="32"/>
      <c r="C391" s="181" t="s">
        <v>839</v>
      </c>
      <c r="D391" s="181" t="s">
        <v>150</v>
      </c>
      <c r="E391" s="182" t="s">
        <v>840</v>
      </c>
      <c r="F391" s="183" t="s">
        <v>841</v>
      </c>
      <c r="G391" s="184" t="s">
        <v>197</v>
      </c>
      <c r="H391" s="185">
        <v>20</v>
      </c>
      <c r="I391" s="186"/>
      <c r="J391" s="187">
        <f>ROUND(I391*H391,2)</f>
        <v>0</v>
      </c>
      <c r="K391" s="183" t="s">
        <v>154</v>
      </c>
      <c r="L391" s="188"/>
      <c r="M391" s="189" t="s">
        <v>1</v>
      </c>
      <c r="N391" s="190" t="s">
        <v>38</v>
      </c>
      <c r="O391" s="68"/>
      <c r="P391" s="191">
        <f>O391*H391</f>
        <v>0</v>
      </c>
      <c r="Q391" s="191">
        <v>0</v>
      </c>
      <c r="R391" s="191">
        <f>Q391*H391</f>
        <v>0</v>
      </c>
      <c r="S391" s="191">
        <v>0</v>
      </c>
      <c r="T391" s="192">
        <f>S391*H391</f>
        <v>0</v>
      </c>
      <c r="U391" s="31"/>
      <c r="V391" s="31"/>
      <c r="W391" s="31"/>
      <c r="X391" s="31"/>
      <c r="Y391" s="31"/>
      <c r="Z391" s="31"/>
      <c r="AA391" s="31"/>
      <c r="AB391" s="31"/>
      <c r="AC391" s="31"/>
      <c r="AD391" s="31"/>
      <c r="AE391" s="31"/>
      <c r="AR391" s="193" t="s">
        <v>180</v>
      </c>
      <c r="AT391" s="193" t="s">
        <v>150</v>
      </c>
      <c r="AU391" s="193" t="s">
        <v>82</v>
      </c>
      <c r="AY391" s="14" t="s">
        <v>149</v>
      </c>
      <c r="BE391" s="194">
        <f>IF(N391="základní",J391,0)</f>
        <v>0</v>
      </c>
      <c r="BF391" s="194">
        <f>IF(N391="snížená",J391,0)</f>
        <v>0</v>
      </c>
      <c r="BG391" s="194">
        <f>IF(N391="zákl. přenesená",J391,0)</f>
        <v>0</v>
      </c>
      <c r="BH391" s="194">
        <f>IF(N391="sníž. přenesená",J391,0)</f>
        <v>0</v>
      </c>
      <c r="BI391" s="194">
        <f>IF(N391="nulová",J391,0)</f>
        <v>0</v>
      </c>
      <c r="BJ391" s="14" t="s">
        <v>80</v>
      </c>
      <c r="BK391" s="194">
        <f>ROUND(I391*H391,2)</f>
        <v>0</v>
      </c>
      <c r="BL391" s="14" t="s">
        <v>164</v>
      </c>
      <c r="BM391" s="193" t="s">
        <v>842</v>
      </c>
    </row>
    <row r="392" spans="1:65" s="2" customFormat="1" ht="11.25">
      <c r="A392" s="31"/>
      <c r="B392" s="32"/>
      <c r="C392" s="33"/>
      <c r="D392" s="195" t="s">
        <v>157</v>
      </c>
      <c r="E392" s="33"/>
      <c r="F392" s="196" t="s">
        <v>841</v>
      </c>
      <c r="G392" s="33"/>
      <c r="H392" s="33"/>
      <c r="I392" s="197"/>
      <c r="J392" s="33"/>
      <c r="K392" s="33"/>
      <c r="L392" s="36"/>
      <c r="M392" s="198"/>
      <c r="N392" s="199"/>
      <c r="O392" s="68"/>
      <c r="P392" s="68"/>
      <c r="Q392" s="68"/>
      <c r="R392" s="68"/>
      <c r="S392" s="68"/>
      <c r="T392" s="69"/>
      <c r="U392" s="31"/>
      <c r="V392" s="31"/>
      <c r="W392" s="31"/>
      <c r="X392" s="31"/>
      <c r="Y392" s="31"/>
      <c r="Z392" s="31"/>
      <c r="AA392" s="31"/>
      <c r="AB392" s="31"/>
      <c r="AC392" s="31"/>
      <c r="AD392" s="31"/>
      <c r="AE392" s="31"/>
      <c r="AT392" s="14" t="s">
        <v>157</v>
      </c>
      <c r="AU392" s="14" t="s">
        <v>82</v>
      </c>
    </row>
    <row r="393" spans="1:65" s="2" customFormat="1" ht="24.2" customHeight="1">
      <c r="A393" s="31"/>
      <c r="B393" s="32"/>
      <c r="C393" s="181" t="s">
        <v>843</v>
      </c>
      <c r="D393" s="181" t="s">
        <v>150</v>
      </c>
      <c r="E393" s="182" t="s">
        <v>844</v>
      </c>
      <c r="F393" s="183" t="s">
        <v>845</v>
      </c>
      <c r="G393" s="184" t="s">
        <v>197</v>
      </c>
      <c r="H393" s="185">
        <v>1</v>
      </c>
      <c r="I393" s="186"/>
      <c r="J393" s="187">
        <f>ROUND(I393*H393,2)</f>
        <v>0</v>
      </c>
      <c r="K393" s="183" t="s">
        <v>154</v>
      </c>
      <c r="L393" s="188"/>
      <c r="M393" s="189" t="s">
        <v>1</v>
      </c>
      <c r="N393" s="190" t="s">
        <v>38</v>
      </c>
      <c r="O393" s="68"/>
      <c r="P393" s="191">
        <f>O393*H393</f>
        <v>0</v>
      </c>
      <c r="Q393" s="191">
        <v>0</v>
      </c>
      <c r="R393" s="191">
        <f>Q393*H393</f>
        <v>0</v>
      </c>
      <c r="S393" s="191">
        <v>0</v>
      </c>
      <c r="T393" s="192">
        <f>S393*H393</f>
        <v>0</v>
      </c>
      <c r="U393" s="31"/>
      <c r="V393" s="31"/>
      <c r="W393" s="31"/>
      <c r="X393" s="31"/>
      <c r="Y393" s="31"/>
      <c r="Z393" s="31"/>
      <c r="AA393" s="31"/>
      <c r="AB393" s="31"/>
      <c r="AC393" s="31"/>
      <c r="AD393" s="31"/>
      <c r="AE393" s="31"/>
      <c r="AR393" s="193" t="s">
        <v>180</v>
      </c>
      <c r="AT393" s="193" t="s">
        <v>150</v>
      </c>
      <c r="AU393" s="193" t="s">
        <v>82</v>
      </c>
      <c r="AY393" s="14" t="s">
        <v>149</v>
      </c>
      <c r="BE393" s="194">
        <f>IF(N393="základní",J393,0)</f>
        <v>0</v>
      </c>
      <c r="BF393" s="194">
        <f>IF(N393="snížená",J393,0)</f>
        <v>0</v>
      </c>
      <c r="BG393" s="194">
        <f>IF(N393="zákl. přenesená",J393,0)</f>
        <v>0</v>
      </c>
      <c r="BH393" s="194">
        <f>IF(N393="sníž. přenesená",J393,0)</f>
        <v>0</v>
      </c>
      <c r="BI393" s="194">
        <f>IF(N393="nulová",J393,0)</f>
        <v>0</v>
      </c>
      <c r="BJ393" s="14" t="s">
        <v>80</v>
      </c>
      <c r="BK393" s="194">
        <f>ROUND(I393*H393,2)</f>
        <v>0</v>
      </c>
      <c r="BL393" s="14" t="s">
        <v>164</v>
      </c>
      <c r="BM393" s="193" t="s">
        <v>846</v>
      </c>
    </row>
    <row r="394" spans="1:65" s="2" customFormat="1" ht="11.25">
      <c r="A394" s="31"/>
      <c r="B394" s="32"/>
      <c r="C394" s="33"/>
      <c r="D394" s="195" t="s">
        <v>157</v>
      </c>
      <c r="E394" s="33"/>
      <c r="F394" s="196" t="s">
        <v>845</v>
      </c>
      <c r="G394" s="33"/>
      <c r="H394" s="33"/>
      <c r="I394" s="197"/>
      <c r="J394" s="33"/>
      <c r="K394" s="33"/>
      <c r="L394" s="36"/>
      <c r="M394" s="198"/>
      <c r="N394" s="199"/>
      <c r="O394" s="68"/>
      <c r="P394" s="68"/>
      <c r="Q394" s="68"/>
      <c r="R394" s="68"/>
      <c r="S394" s="68"/>
      <c r="T394" s="69"/>
      <c r="U394" s="31"/>
      <c r="V394" s="31"/>
      <c r="W394" s="31"/>
      <c r="X394" s="31"/>
      <c r="Y394" s="31"/>
      <c r="Z394" s="31"/>
      <c r="AA394" s="31"/>
      <c r="AB394" s="31"/>
      <c r="AC394" s="31"/>
      <c r="AD394" s="31"/>
      <c r="AE394" s="31"/>
      <c r="AT394" s="14" t="s">
        <v>157</v>
      </c>
      <c r="AU394" s="14" t="s">
        <v>82</v>
      </c>
    </row>
    <row r="395" spans="1:65" s="2" customFormat="1" ht="24.2" customHeight="1">
      <c r="A395" s="31"/>
      <c r="B395" s="32"/>
      <c r="C395" s="181" t="s">
        <v>847</v>
      </c>
      <c r="D395" s="181" t="s">
        <v>150</v>
      </c>
      <c r="E395" s="182" t="s">
        <v>848</v>
      </c>
      <c r="F395" s="183" t="s">
        <v>849</v>
      </c>
      <c r="G395" s="184" t="s">
        <v>197</v>
      </c>
      <c r="H395" s="185">
        <v>9</v>
      </c>
      <c r="I395" s="186"/>
      <c r="J395" s="187">
        <f>ROUND(I395*H395,2)</f>
        <v>0</v>
      </c>
      <c r="K395" s="183" t="s">
        <v>154</v>
      </c>
      <c r="L395" s="188"/>
      <c r="M395" s="189" t="s">
        <v>1</v>
      </c>
      <c r="N395" s="190" t="s">
        <v>38</v>
      </c>
      <c r="O395" s="68"/>
      <c r="P395" s="191">
        <f>O395*H395</f>
        <v>0</v>
      </c>
      <c r="Q395" s="191">
        <v>0</v>
      </c>
      <c r="R395" s="191">
        <f>Q395*H395</f>
        <v>0</v>
      </c>
      <c r="S395" s="191">
        <v>0</v>
      </c>
      <c r="T395" s="192">
        <f>S395*H395</f>
        <v>0</v>
      </c>
      <c r="U395" s="31"/>
      <c r="V395" s="31"/>
      <c r="W395" s="31"/>
      <c r="X395" s="31"/>
      <c r="Y395" s="31"/>
      <c r="Z395" s="31"/>
      <c r="AA395" s="31"/>
      <c r="AB395" s="31"/>
      <c r="AC395" s="31"/>
      <c r="AD395" s="31"/>
      <c r="AE395" s="31"/>
      <c r="AR395" s="193" t="s">
        <v>180</v>
      </c>
      <c r="AT395" s="193" t="s">
        <v>150</v>
      </c>
      <c r="AU395" s="193" t="s">
        <v>82</v>
      </c>
      <c r="AY395" s="14" t="s">
        <v>149</v>
      </c>
      <c r="BE395" s="194">
        <f>IF(N395="základní",J395,0)</f>
        <v>0</v>
      </c>
      <c r="BF395" s="194">
        <f>IF(N395="snížená",J395,0)</f>
        <v>0</v>
      </c>
      <c r="BG395" s="194">
        <f>IF(N395="zákl. přenesená",J395,0)</f>
        <v>0</v>
      </c>
      <c r="BH395" s="194">
        <f>IF(N395="sníž. přenesená",J395,0)</f>
        <v>0</v>
      </c>
      <c r="BI395" s="194">
        <f>IF(N395="nulová",J395,0)</f>
        <v>0</v>
      </c>
      <c r="BJ395" s="14" t="s">
        <v>80</v>
      </c>
      <c r="BK395" s="194">
        <f>ROUND(I395*H395,2)</f>
        <v>0</v>
      </c>
      <c r="BL395" s="14" t="s">
        <v>164</v>
      </c>
      <c r="BM395" s="193" t="s">
        <v>850</v>
      </c>
    </row>
    <row r="396" spans="1:65" s="2" customFormat="1" ht="11.25">
      <c r="A396" s="31"/>
      <c r="B396" s="32"/>
      <c r="C396" s="33"/>
      <c r="D396" s="195" t="s">
        <v>157</v>
      </c>
      <c r="E396" s="33"/>
      <c r="F396" s="196" t="s">
        <v>849</v>
      </c>
      <c r="G396" s="33"/>
      <c r="H396" s="33"/>
      <c r="I396" s="197"/>
      <c r="J396" s="33"/>
      <c r="K396" s="33"/>
      <c r="L396" s="36"/>
      <c r="M396" s="198"/>
      <c r="N396" s="199"/>
      <c r="O396" s="68"/>
      <c r="P396" s="68"/>
      <c r="Q396" s="68"/>
      <c r="R396" s="68"/>
      <c r="S396" s="68"/>
      <c r="T396" s="69"/>
      <c r="U396" s="31"/>
      <c r="V396" s="31"/>
      <c r="W396" s="31"/>
      <c r="X396" s="31"/>
      <c r="Y396" s="31"/>
      <c r="Z396" s="31"/>
      <c r="AA396" s="31"/>
      <c r="AB396" s="31"/>
      <c r="AC396" s="31"/>
      <c r="AD396" s="31"/>
      <c r="AE396" s="31"/>
      <c r="AT396" s="14" t="s">
        <v>157</v>
      </c>
      <c r="AU396" s="14" t="s">
        <v>82</v>
      </c>
    </row>
    <row r="397" spans="1:65" s="2" customFormat="1" ht="24.2" customHeight="1">
      <c r="A397" s="31"/>
      <c r="B397" s="32"/>
      <c r="C397" s="181" t="s">
        <v>851</v>
      </c>
      <c r="D397" s="181" t="s">
        <v>150</v>
      </c>
      <c r="E397" s="182" t="s">
        <v>852</v>
      </c>
      <c r="F397" s="183" t="s">
        <v>853</v>
      </c>
      <c r="G397" s="184" t="s">
        <v>197</v>
      </c>
      <c r="H397" s="185">
        <v>10</v>
      </c>
      <c r="I397" s="186"/>
      <c r="J397" s="187">
        <f>ROUND(I397*H397,2)</f>
        <v>0</v>
      </c>
      <c r="K397" s="183" t="s">
        <v>154</v>
      </c>
      <c r="L397" s="188"/>
      <c r="M397" s="189" t="s">
        <v>1</v>
      </c>
      <c r="N397" s="190" t="s">
        <v>38</v>
      </c>
      <c r="O397" s="68"/>
      <c r="P397" s="191">
        <f>O397*H397</f>
        <v>0</v>
      </c>
      <c r="Q397" s="191">
        <v>0</v>
      </c>
      <c r="R397" s="191">
        <f>Q397*H397</f>
        <v>0</v>
      </c>
      <c r="S397" s="191">
        <v>0</v>
      </c>
      <c r="T397" s="192">
        <f>S397*H397</f>
        <v>0</v>
      </c>
      <c r="U397" s="31"/>
      <c r="V397" s="31"/>
      <c r="W397" s="31"/>
      <c r="X397" s="31"/>
      <c r="Y397" s="31"/>
      <c r="Z397" s="31"/>
      <c r="AA397" s="31"/>
      <c r="AB397" s="31"/>
      <c r="AC397" s="31"/>
      <c r="AD397" s="31"/>
      <c r="AE397" s="31"/>
      <c r="AR397" s="193" t="s">
        <v>180</v>
      </c>
      <c r="AT397" s="193" t="s">
        <v>150</v>
      </c>
      <c r="AU397" s="193" t="s">
        <v>82</v>
      </c>
      <c r="AY397" s="14" t="s">
        <v>149</v>
      </c>
      <c r="BE397" s="194">
        <f>IF(N397="základní",J397,0)</f>
        <v>0</v>
      </c>
      <c r="BF397" s="194">
        <f>IF(N397="snížená",J397,0)</f>
        <v>0</v>
      </c>
      <c r="BG397" s="194">
        <f>IF(N397="zákl. přenesená",J397,0)</f>
        <v>0</v>
      </c>
      <c r="BH397" s="194">
        <f>IF(N397="sníž. přenesená",J397,0)</f>
        <v>0</v>
      </c>
      <c r="BI397" s="194">
        <f>IF(N397="nulová",J397,0)</f>
        <v>0</v>
      </c>
      <c r="BJ397" s="14" t="s">
        <v>80</v>
      </c>
      <c r="BK397" s="194">
        <f>ROUND(I397*H397,2)</f>
        <v>0</v>
      </c>
      <c r="BL397" s="14" t="s">
        <v>164</v>
      </c>
      <c r="BM397" s="193" t="s">
        <v>854</v>
      </c>
    </row>
    <row r="398" spans="1:65" s="2" customFormat="1" ht="11.25">
      <c r="A398" s="31"/>
      <c r="B398" s="32"/>
      <c r="C398" s="33"/>
      <c r="D398" s="195" t="s">
        <v>157</v>
      </c>
      <c r="E398" s="33"/>
      <c r="F398" s="196" t="s">
        <v>853</v>
      </c>
      <c r="G398" s="33"/>
      <c r="H398" s="33"/>
      <c r="I398" s="197"/>
      <c r="J398" s="33"/>
      <c r="K398" s="33"/>
      <c r="L398" s="36"/>
      <c r="M398" s="198"/>
      <c r="N398" s="199"/>
      <c r="O398" s="68"/>
      <c r="P398" s="68"/>
      <c r="Q398" s="68"/>
      <c r="R398" s="68"/>
      <c r="S398" s="68"/>
      <c r="T398" s="69"/>
      <c r="U398" s="31"/>
      <c r="V398" s="31"/>
      <c r="W398" s="31"/>
      <c r="X398" s="31"/>
      <c r="Y398" s="31"/>
      <c r="Z398" s="31"/>
      <c r="AA398" s="31"/>
      <c r="AB398" s="31"/>
      <c r="AC398" s="31"/>
      <c r="AD398" s="31"/>
      <c r="AE398" s="31"/>
      <c r="AT398" s="14" t="s">
        <v>157</v>
      </c>
      <c r="AU398" s="14" t="s">
        <v>82</v>
      </c>
    </row>
    <row r="399" spans="1:65" s="2" customFormat="1" ht="24.2" customHeight="1">
      <c r="A399" s="31"/>
      <c r="B399" s="32"/>
      <c r="C399" s="181" t="s">
        <v>855</v>
      </c>
      <c r="D399" s="181" t="s">
        <v>150</v>
      </c>
      <c r="E399" s="182" t="s">
        <v>856</v>
      </c>
      <c r="F399" s="183" t="s">
        <v>857</v>
      </c>
      <c r="G399" s="184" t="s">
        <v>197</v>
      </c>
      <c r="H399" s="185">
        <v>8</v>
      </c>
      <c r="I399" s="186"/>
      <c r="J399" s="187">
        <f>ROUND(I399*H399,2)</f>
        <v>0</v>
      </c>
      <c r="K399" s="183" t="s">
        <v>154</v>
      </c>
      <c r="L399" s="188"/>
      <c r="M399" s="189" t="s">
        <v>1</v>
      </c>
      <c r="N399" s="190" t="s">
        <v>38</v>
      </c>
      <c r="O399" s="68"/>
      <c r="P399" s="191">
        <f>O399*H399</f>
        <v>0</v>
      </c>
      <c r="Q399" s="191">
        <v>0</v>
      </c>
      <c r="R399" s="191">
        <f>Q399*H399</f>
        <v>0</v>
      </c>
      <c r="S399" s="191">
        <v>0</v>
      </c>
      <c r="T399" s="192">
        <f>S399*H399</f>
        <v>0</v>
      </c>
      <c r="U399" s="31"/>
      <c r="V399" s="31"/>
      <c r="W399" s="31"/>
      <c r="X399" s="31"/>
      <c r="Y399" s="31"/>
      <c r="Z399" s="31"/>
      <c r="AA399" s="31"/>
      <c r="AB399" s="31"/>
      <c r="AC399" s="31"/>
      <c r="AD399" s="31"/>
      <c r="AE399" s="31"/>
      <c r="AR399" s="193" t="s">
        <v>180</v>
      </c>
      <c r="AT399" s="193" t="s">
        <v>150</v>
      </c>
      <c r="AU399" s="193" t="s">
        <v>82</v>
      </c>
      <c r="AY399" s="14" t="s">
        <v>149</v>
      </c>
      <c r="BE399" s="194">
        <f>IF(N399="základní",J399,0)</f>
        <v>0</v>
      </c>
      <c r="BF399" s="194">
        <f>IF(N399="snížená",J399,0)</f>
        <v>0</v>
      </c>
      <c r="BG399" s="194">
        <f>IF(N399="zákl. přenesená",J399,0)</f>
        <v>0</v>
      </c>
      <c r="BH399" s="194">
        <f>IF(N399="sníž. přenesená",J399,0)</f>
        <v>0</v>
      </c>
      <c r="BI399" s="194">
        <f>IF(N399="nulová",J399,0)</f>
        <v>0</v>
      </c>
      <c r="BJ399" s="14" t="s">
        <v>80</v>
      </c>
      <c r="BK399" s="194">
        <f>ROUND(I399*H399,2)</f>
        <v>0</v>
      </c>
      <c r="BL399" s="14" t="s">
        <v>164</v>
      </c>
      <c r="BM399" s="193" t="s">
        <v>858</v>
      </c>
    </row>
    <row r="400" spans="1:65" s="2" customFormat="1" ht="11.25">
      <c r="A400" s="31"/>
      <c r="B400" s="32"/>
      <c r="C400" s="33"/>
      <c r="D400" s="195" t="s">
        <v>157</v>
      </c>
      <c r="E400" s="33"/>
      <c r="F400" s="196" t="s">
        <v>857</v>
      </c>
      <c r="G400" s="33"/>
      <c r="H400" s="33"/>
      <c r="I400" s="197"/>
      <c r="J400" s="33"/>
      <c r="K400" s="33"/>
      <c r="L400" s="36"/>
      <c r="M400" s="198"/>
      <c r="N400" s="199"/>
      <c r="O400" s="68"/>
      <c r="P400" s="68"/>
      <c r="Q400" s="68"/>
      <c r="R400" s="68"/>
      <c r="S400" s="68"/>
      <c r="T400" s="69"/>
      <c r="U400" s="31"/>
      <c r="V400" s="31"/>
      <c r="W400" s="31"/>
      <c r="X400" s="31"/>
      <c r="Y400" s="31"/>
      <c r="Z400" s="31"/>
      <c r="AA400" s="31"/>
      <c r="AB400" s="31"/>
      <c r="AC400" s="31"/>
      <c r="AD400" s="31"/>
      <c r="AE400" s="31"/>
      <c r="AT400" s="14" t="s">
        <v>157</v>
      </c>
      <c r="AU400" s="14" t="s">
        <v>82</v>
      </c>
    </row>
    <row r="401" spans="1:65" s="2" customFormat="1" ht="24.2" customHeight="1">
      <c r="A401" s="31"/>
      <c r="B401" s="32"/>
      <c r="C401" s="181" t="s">
        <v>155</v>
      </c>
      <c r="D401" s="181" t="s">
        <v>150</v>
      </c>
      <c r="E401" s="182" t="s">
        <v>859</v>
      </c>
      <c r="F401" s="183" t="s">
        <v>860</v>
      </c>
      <c r="G401" s="184" t="s">
        <v>197</v>
      </c>
      <c r="H401" s="185">
        <v>9</v>
      </c>
      <c r="I401" s="186"/>
      <c r="J401" s="187">
        <f>ROUND(I401*H401,2)</f>
        <v>0</v>
      </c>
      <c r="K401" s="183" t="s">
        <v>154</v>
      </c>
      <c r="L401" s="188"/>
      <c r="M401" s="189" t="s">
        <v>1</v>
      </c>
      <c r="N401" s="190" t="s">
        <v>38</v>
      </c>
      <c r="O401" s="68"/>
      <c r="P401" s="191">
        <f>O401*H401</f>
        <v>0</v>
      </c>
      <c r="Q401" s="191">
        <v>0</v>
      </c>
      <c r="R401" s="191">
        <f>Q401*H401</f>
        <v>0</v>
      </c>
      <c r="S401" s="191">
        <v>0</v>
      </c>
      <c r="T401" s="192">
        <f>S401*H401</f>
        <v>0</v>
      </c>
      <c r="U401" s="31"/>
      <c r="V401" s="31"/>
      <c r="W401" s="31"/>
      <c r="X401" s="31"/>
      <c r="Y401" s="31"/>
      <c r="Z401" s="31"/>
      <c r="AA401" s="31"/>
      <c r="AB401" s="31"/>
      <c r="AC401" s="31"/>
      <c r="AD401" s="31"/>
      <c r="AE401" s="31"/>
      <c r="AR401" s="193" t="s">
        <v>180</v>
      </c>
      <c r="AT401" s="193" t="s">
        <v>150</v>
      </c>
      <c r="AU401" s="193" t="s">
        <v>82</v>
      </c>
      <c r="AY401" s="14" t="s">
        <v>149</v>
      </c>
      <c r="BE401" s="194">
        <f>IF(N401="základní",J401,0)</f>
        <v>0</v>
      </c>
      <c r="BF401" s="194">
        <f>IF(N401="snížená",J401,0)</f>
        <v>0</v>
      </c>
      <c r="BG401" s="194">
        <f>IF(N401="zákl. přenesená",J401,0)</f>
        <v>0</v>
      </c>
      <c r="BH401" s="194">
        <f>IF(N401="sníž. přenesená",J401,0)</f>
        <v>0</v>
      </c>
      <c r="BI401" s="194">
        <f>IF(N401="nulová",J401,0)</f>
        <v>0</v>
      </c>
      <c r="BJ401" s="14" t="s">
        <v>80</v>
      </c>
      <c r="BK401" s="194">
        <f>ROUND(I401*H401,2)</f>
        <v>0</v>
      </c>
      <c r="BL401" s="14" t="s">
        <v>164</v>
      </c>
      <c r="BM401" s="193" t="s">
        <v>861</v>
      </c>
    </row>
    <row r="402" spans="1:65" s="2" customFormat="1" ht="11.25">
      <c r="A402" s="31"/>
      <c r="B402" s="32"/>
      <c r="C402" s="33"/>
      <c r="D402" s="195" t="s">
        <v>157</v>
      </c>
      <c r="E402" s="33"/>
      <c r="F402" s="196" t="s">
        <v>860</v>
      </c>
      <c r="G402" s="33"/>
      <c r="H402" s="33"/>
      <c r="I402" s="197"/>
      <c r="J402" s="33"/>
      <c r="K402" s="33"/>
      <c r="L402" s="36"/>
      <c r="M402" s="198"/>
      <c r="N402" s="199"/>
      <c r="O402" s="68"/>
      <c r="P402" s="68"/>
      <c r="Q402" s="68"/>
      <c r="R402" s="68"/>
      <c r="S402" s="68"/>
      <c r="T402" s="69"/>
      <c r="U402" s="31"/>
      <c r="V402" s="31"/>
      <c r="W402" s="31"/>
      <c r="X402" s="31"/>
      <c r="Y402" s="31"/>
      <c r="Z402" s="31"/>
      <c r="AA402" s="31"/>
      <c r="AB402" s="31"/>
      <c r="AC402" s="31"/>
      <c r="AD402" s="31"/>
      <c r="AE402" s="31"/>
      <c r="AT402" s="14" t="s">
        <v>157</v>
      </c>
      <c r="AU402" s="14" t="s">
        <v>82</v>
      </c>
    </row>
    <row r="403" spans="1:65" s="2" customFormat="1" ht="24.2" customHeight="1">
      <c r="A403" s="31"/>
      <c r="B403" s="32"/>
      <c r="C403" s="200" t="s">
        <v>862</v>
      </c>
      <c r="D403" s="200" t="s">
        <v>185</v>
      </c>
      <c r="E403" s="201" t="s">
        <v>863</v>
      </c>
      <c r="F403" s="202" t="s">
        <v>864</v>
      </c>
      <c r="G403" s="203" t="s">
        <v>197</v>
      </c>
      <c r="H403" s="204">
        <v>60</v>
      </c>
      <c r="I403" s="205"/>
      <c r="J403" s="206">
        <f>ROUND(I403*H403,2)</f>
        <v>0</v>
      </c>
      <c r="K403" s="202" t="s">
        <v>154</v>
      </c>
      <c r="L403" s="36"/>
      <c r="M403" s="207" t="s">
        <v>1</v>
      </c>
      <c r="N403" s="208" t="s">
        <v>38</v>
      </c>
      <c r="O403" s="68"/>
      <c r="P403" s="191">
        <f>O403*H403</f>
        <v>0</v>
      </c>
      <c r="Q403" s="191">
        <v>0</v>
      </c>
      <c r="R403" s="191">
        <f>Q403*H403</f>
        <v>0</v>
      </c>
      <c r="S403" s="191">
        <v>0</v>
      </c>
      <c r="T403" s="192">
        <f>S403*H403</f>
        <v>0</v>
      </c>
      <c r="U403" s="31"/>
      <c r="V403" s="31"/>
      <c r="W403" s="31"/>
      <c r="X403" s="31"/>
      <c r="Y403" s="31"/>
      <c r="Z403" s="31"/>
      <c r="AA403" s="31"/>
      <c r="AB403" s="31"/>
      <c r="AC403" s="31"/>
      <c r="AD403" s="31"/>
      <c r="AE403" s="31"/>
      <c r="AR403" s="193" t="s">
        <v>164</v>
      </c>
      <c r="AT403" s="193" t="s">
        <v>185</v>
      </c>
      <c r="AU403" s="193" t="s">
        <v>82</v>
      </c>
      <c r="AY403" s="14" t="s">
        <v>149</v>
      </c>
      <c r="BE403" s="194">
        <f>IF(N403="základní",J403,0)</f>
        <v>0</v>
      </c>
      <c r="BF403" s="194">
        <f>IF(N403="snížená",J403,0)</f>
        <v>0</v>
      </c>
      <c r="BG403" s="194">
        <f>IF(N403="zákl. přenesená",J403,0)</f>
        <v>0</v>
      </c>
      <c r="BH403" s="194">
        <f>IF(N403="sníž. přenesená",J403,0)</f>
        <v>0</v>
      </c>
      <c r="BI403" s="194">
        <f>IF(N403="nulová",J403,0)</f>
        <v>0</v>
      </c>
      <c r="BJ403" s="14" t="s">
        <v>80</v>
      </c>
      <c r="BK403" s="194">
        <f>ROUND(I403*H403,2)</f>
        <v>0</v>
      </c>
      <c r="BL403" s="14" t="s">
        <v>164</v>
      </c>
      <c r="BM403" s="193" t="s">
        <v>865</v>
      </c>
    </row>
    <row r="404" spans="1:65" s="2" customFormat="1" ht="11.25">
      <c r="A404" s="31"/>
      <c r="B404" s="32"/>
      <c r="C404" s="33"/>
      <c r="D404" s="195" t="s">
        <v>157</v>
      </c>
      <c r="E404" s="33"/>
      <c r="F404" s="196" t="s">
        <v>864</v>
      </c>
      <c r="G404" s="33"/>
      <c r="H404" s="33"/>
      <c r="I404" s="197"/>
      <c r="J404" s="33"/>
      <c r="K404" s="33"/>
      <c r="L404" s="36"/>
      <c r="M404" s="198"/>
      <c r="N404" s="199"/>
      <c r="O404" s="68"/>
      <c r="P404" s="68"/>
      <c r="Q404" s="68"/>
      <c r="R404" s="68"/>
      <c r="S404" s="68"/>
      <c r="T404" s="69"/>
      <c r="U404" s="31"/>
      <c r="V404" s="31"/>
      <c r="W404" s="31"/>
      <c r="X404" s="31"/>
      <c r="Y404" s="31"/>
      <c r="Z404" s="31"/>
      <c r="AA404" s="31"/>
      <c r="AB404" s="31"/>
      <c r="AC404" s="31"/>
      <c r="AD404" s="31"/>
      <c r="AE404" s="31"/>
      <c r="AT404" s="14" t="s">
        <v>157</v>
      </c>
      <c r="AU404" s="14" t="s">
        <v>82</v>
      </c>
    </row>
    <row r="405" spans="1:65" s="2" customFormat="1" ht="24.2" customHeight="1">
      <c r="A405" s="31"/>
      <c r="B405" s="32"/>
      <c r="C405" s="200" t="s">
        <v>866</v>
      </c>
      <c r="D405" s="200" t="s">
        <v>185</v>
      </c>
      <c r="E405" s="201" t="s">
        <v>867</v>
      </c>
      <c r="F405" s="202" t="s">
        <v>868</v>
      </c>
      <c r="G405" s="203" t="s">
        <v>197</v>
      </c>
      <c r="H405" s="204">
        <v>1800</v>
      </c>
      <c r="I405" s="205"/>
      <c r="J405" s="206">
        <f>ROUND(I405*H405,2)</f>
        <v>0</v>
      </c>
      <c r="K405" s="202" t="s">
        <v>154</v>
      </c>
      <c r="L405" s="36"/>
      <c r="M405" s="207" t="s">
        <v>1</v>
      </c>
      <c r="N405" s="208" t="s">
        <v>38</v>
      </c>
      <c r="O405" s="68"/>
      <c r="P405" s="191">
        <f>O405*H405</f>
        <v>0</v>
      </c>
      <c r="Q405" s="191">
        <v>0</v>
      </c>
      <c r="R405" s="191">
        <f>Q405*H405</f>
        <v>0</v>
      </c>
      <c r="S405" s="191">
        <v>0</v>
      </c>
      <c r="T405" s="192">
        <f>S405*H405</f>
        <v>0</v>
      </c>
      <c r="U405" s="31"/>
      <c r="V405" s="31"/>
      <c r="W405" s="31"/>
      <c r="X405" s="31"/>
      <c r="Y405" s="31"/>
      <c r="Z405" s="31"/>
      <c r="AA405" s="31"/>
      <c r="AB405" s="31"/>
      <c r="AC405" s="31"/>
      <c r="AD405" s="31"/>
      <c r="AE405" s="31"/>
      <c r="AR405" s="193" t="s">
        <v>202</v>
      </c>
      <c r="AT405" s="193" t="s">
        <v>185</v>
      </c>
      <c r="AU405" s="193" t="s">
        <v>82</v>
      </c>
      <c r="AY405" s="14" t="s">
        <v>149</v>
      </c>
      <c r="BE405" s="194">
        <f>IF(N405="základní",J405,0)</f>
        <v>0</v>
      </c>
      <c r="BF405" s="194">
        <f>IF(N405="snížená",J405,0)</f>
        <v>0</v>
      </c>
      <c r="BG405" s="194">
        <f>IF(N405="zákl. přenesená",J405,0)</f>
        <v>0</v>
      </c>
      <c r="BH405" s="194">
        <f>IF(N405="sníž. přenesená",J405,0)</f>
        <v>0</v>
      </c>
      <c r="BI405" s="194">
        <f>IF(N405="nulová",J405,0)</f>
        <v>0</v>
      </c>
      <c r="BJ405" s="14" t="s">
        <v>80</v>
      </c>
      <c r="BK405" s="194">
        <f>ROUND(I405*H405,2)</f>
        <v>0</v>
      </c>
      <c r="BL405" s="14" t="s">
        <v>202</v>
      </c>
      <c r="BM405" s="193" t="s">
        <v>869</v>
      </c>
    </row>
    <row r="406" spans="1:65" s="2" customFormat="1" ht="19.5">
      <c r="A406" s="31"/>
      <c r="B406" s="32"/>
      <c r="C406" s="33"/>
      <c r="D406" s="195" t="s">
        <v>157</v>
      </c>
      <c r="E406" s="33"/>
      <c r="F406" s="196" t="s">
        <v>870</v>
      </c>
      <c r="G406" s="33"/>
      <c r="H406" s="33"/>
      <c r="I406" s="197"/>
      <c r="J406" s="33"/>
      <c r="K406" s="33"/>
      <c r="L406" s="36"/>
      <c r="M406" s="198"/>
      <c r="N406" s="199"/>
      <c r="O406" s="68"/>
      <c r="P406" s="68"/>
      <c r="Q406" s="68"/>
      <c r="R406" s="68"/>
      <c r="S406" s="68"/>
      <c r="T406" s="69"/>
      <c r="U406" s="31"/>
      <c r="V406" s="31"/>
      <c r="W406" s="31"/>
      <c r="X406" s="31"/>
      <c r="Y406" s="31"/>
      <c r="Z406" s="31"/>
      <c r="AA406" s="31"/>
      <c r="AB406" s="31"/>
      <c r="AC406" s="31"/>
      <c r="AD406" s="31"/>
      <c r="AE406" s="31"/>
      <c r="AT406" s="14" t="s">
        <v>157</v>
      </c>
      <c r="AU406" s="14" t="s">
        <v>82</v>
      </c>
    </row>
    <row r="407" spans="1:65" s="2" customFormat="1" ht="24.2" customHeight="1">
      <c r="A407" s="31"/>
      <c r="B407" s="32"/>
      <c r="C407" s="200" t="s">
        <v>871</v>
      </c>
      <c r="D407" s="200" t="s">
        <v>185</v>
      </c>
      <c r="E407" s="201" t="s">
        <v>872</v>
      </c>
      <c r="F407" s="202" t="s">
        <v>873</v>
      </c>
      <c r="G407" s="203" t="s">
        <v>153</v>
      </c>
      <c r="H407" s="204">
        <v>450</v>
      </c>
      <c r="I407" s="205"/>
      <c r="J407" s="206">
        <f>ROUND(I407*H407,2)</f>
        <v>0</v>
      </c>
      <c r="K407" s="202" t="s">
        <v>154</v>
      </c>
      <c r="L407" s="36"/>
      <c r="M407" s="207" t="s">
        <v>1</v>
      </c>
      <c r="N407" s="208" t="s">
        <v>38</v>
      </c>
      <c r="O407" s="68"/>
      <c r="P407" s="191">
        <f>O407*H407</f>
        <v>0</v>
      </c>
      <c r="Q407" s="191">
        <v>0</v>
      </c>
      <c r="R407" s="191">
        <f>Q407*H407</f>
        <v>0</v>
      </c>
      <c r="S407" s="191">
        <v>0</v>
      </c>
      <c r="T407" s="192">
        <f>S407*H407</f>
        <v>0</v>
      </c>
      <c r="U407" s="31"/>
      <c r="V407" s="31"/>
      <c r="W407" s="31"/>
      <c r="X407" s="31"/>
      <c r="Y407" s="31"/>
      <c r="Z407" s="31"/>
      <c r="AA407" s="31"/>
      <c r="AB407" s="31"/>
      <c r="AC407" s="31"/>
      <c r="AD407" s="31"/>
      <c r="AE407" s="31"/>
      <c r="AR407" s="193" t="s">
        <v>202</v>
      </c>
      <c r="AT407" s="193" t="s">
        <v>185</v>
      </c>
      <c r="AU407" s="193" t="s">
        <v>82</v>
      </c>
      <c r="AY407" s="14" t="s">
        <v>149</v>
      </c>
      <c r="BE407" s="194">
        <f>IF(N407="základní",J407,0)</f>
        <v>0</v>
      </c>
      <c r="BF407" s="194">
        <f>IF(N407="snížená",J407,0)</f>
        <v>0</v>
      </c>
      <c r="BG407" s="194">
        <f>IF(N407="zákl. přenesená",J407,0)</f>
        <v>0</v>
      </c>
      <c r="BH407" s="194">
        <f>IF(N407="sníž. přenesená",J407,0)</f>
        <v>0</v>
      </c>
      <c r="BI407" s="194">
        <f>IF(N407="nulová",J407,0)</f>
        <v>0</v>
      </c>
      <c r="BJ407" s="14" t="s">
        <v>80</v>
      </c>
      <c r="BK407" s="194">
        <f>ROUND(I407*H407,2)</f>
        <v>0</v>
      </c>
      <c r="BL407" s="14" t="s">
        <v>202</v>
      </c>
      <c r="BM407" s="193" t="s">
        <v>874</v>
      </c>
    </row>
    <row r="408" spans="1:65" s="2" customFormat="1" ht="39">
      <c r="A408" s="31"/>
      <c r="B408" s="32"/>
      <c r="C408" s="33"/>
      <c r="D408" s="195" t="s">
        <v>157</v>
      </c>
      <c r="E408" s="33"/>
      <c r="F408" s="196" t="s">
        <v>875</v>
      </c>
      <c r="G408" s="33"/>
      <c r="H408" s="33"/>
      <c r="I408" s="197"/>
      <c r="J408" s="33"/>
      <c r="K408" s="33"/>
      <c r="L408" s="36"/>
      <c r="M408" s="198"/>
      <c r="N408" s="199"/>
      <c r="O408" s="68"/>
      <c r="P408" s="68"/>
      <c r="Q408" s="68"/>
      <c r="R408" s="68"/>
      <c r="S408" s="68"/>
      <c r="T408" s="69"/>
      <c r="U408" s="31"/>
      <c r="V408" s="31"/>
      <c r="W408" s="31"/>
      <c r="X408" s="31"/>
      <c r="Y408" s="31"/>
      <c r="Z408" s="31"/>
      <c r="AA408" s="31"/>
      <c r="AB408" s="31"/>
      <c r="AC408" s="31"/>
      <c r="AD408" s="31"/>
      <c r="AE408" s="31"/>
      <c r="AT408" s="14" t="s">
        <v>157</v>
      </c>
      <c r="AU408" s="14" t="s">
        <v>82</v>
      </c>
    </row>
    <row r="409" spans="1:65" s="2" customFormat="1" ht="24.2" customHeight="1">
      <c r="A409" s="31"/>
      <c r="B409" s="32"/>
      <c r="C409" s="200" t="s">
        <v>876</v>
      </c>
      <c r="D409" s="200" t="s">
        <v>185</v>
      </c>
      <c r="E409" s="201" t="s">
        <v>877</v>
      </c>
      <c r="F409" s="202" t="s">
        <v>878</v>
      </c>
      <c r="G409" s="203" t="s">
        <v>153</v>
      </c>
      <c r="H409" s="204">
        <v>165</v>
      </c>
      <c r="I409" s="205"/>
      <c r="J409" s="206">
        <f>ROUND(I409*H409,2)</f>
        <v>0</v>
      </c>
      <c r="K409" s="202" t="s">
        <v>154</v>
      </c>
      <c r="L409" s="36"/>
      <c r="M409" s="207" t="s">
        <v>1</v>
      </c>
      <c r="N409" s="208" t="s">
        <v>38</v>
      </c>
      <c r="O409" s="68"/>
      <c r="P409" s="191">
        <f>O409*H409</f>
        <v>0</v>
      </c>
      <c r="Q409" s="191">
        <v>0</v>
      </c>
      <c r="R409" s="191">
        <f>Q409*H409</f>
        <v>0</v>
      </c>
      <c r="S409" s="191">
        <v>0</v>
      </c>
      <c r="T409" s="192">
        <f>S409*H409</f>
        <v>0</v>
      </c>
      <c r="U409" s="31"/>
      <c r="V409" s="31"/>
      <c r="W409" s="31"/>
      <c r="X409" s="31"/>
      <c r="Y409" s="31"/>
      <c r="Z409" s="31"/>
      <c r="AA409" s="31"/>
      <c r="AB409" s="31"/>
      <c r="AC409" s="31"/>
      <c r="AD409" s="31"/>
      <c r="AE409" s="31"/>
      <c r="AR409" s="193" t="s">
        <v>202</v>
      </c>
      <c r="AT409" s="193" t="s">
        <v>185</v>
      </c>
      <c r="AU409" s="193" t="s">
        <v>82</v>
      </c>
      <c r="AY409" s="14" t="s">
        <v>149</v>
      </c>
      <c r="BE409" s="194">
        <f>IF(N409="základní",J409,0)</f>
        <v>0</v>
      </c>
      <c r="BF409" s="194">
        <f>IF(N409="snížená",J409,0)</f>
        <v>0</v>
      </c>
      <c r="BG409" s="194">
        <f>IF(N409="zákl. přenesená",J409,0)</f>
        <v>0</v>
      </c>
      <c r="BH409" s="194">
        <f>IF(N409="sníž. přenesená",J409,0)</f>
        <v>0</v>
      </c>
      <c r="BI409" s="194">
        <f>IF(N409="nulová",J409,0)</f>
        <v>0</v>
      </c>
      <c r="BJ409" s="14" t="s">
        <v>80</v>
      </c>
      <c r="BK409" s="194">
        <f>ROUND(I409*H409,2)</f>
        <v>0</v>
      </c>
      <c r="BL409" s="14" t="s">
        <v>202</v>
      </c>
      <c r="BM409" s="193" t="s">
        <v>879</v>
      </c>
    </row>
    <row r="410" spans="1:65" s="2" customFormat="1" ht="39">
      <c r="A410" s="31"/>
      <c r="B410" s="32"/>
      <c r="C410" s="33"/>
      <c r="D410" s="195" t="s">
        <v>157</v>
      </c>
      <c r="E410" s="33"/>
      <c r="F410" s="196" t="s">
        <v>880</v>
      </c>
      <c r="G410" s="33"/>
      <c r="H410" s="33"/>
      <c r="I410" s="197"/>
      <c r="J410" s="33"/>
      <c r="K410" s="33"/>
      <c r="L410" s="36"/>
      <c r="M410" s="198"/>
      <c r="N410" s="199"/>
      <c r="O410" s="68"/>
      <c r="P410" s="68"/>
      <c r="Q410" s="68"/>
      <c r="R410" s="68"/>
      <c r="S410" s="68"/>
      <c r="T410" s="69"/>
      <c r="U410" s="31"/>
      <c r="V410" s="31"/>
      <c r="W410" s="31"/>
      <c r="X410" s="31"/>
      <c r="Y410" s="31"/>
      <c r="Z410" s="31"/>
      <c r="AA410" s="31"/>
      <c r="AB410" s="31"/>
      <c r="AC410" s="31"/>
      <c r="AD410" s="31"/>
      <c r="AE410" s="31"/>
      <c r="AT410" s="14" t="s">
        <v>157</v>
      </c>
      <c r="AU410" s="14" t="s">
        <v>82</v>
      </c>
    </row>
    <row r="411" spans="1:65" s="2" customFormat="1" ht="24.2" customHeight="1">
      <c r="A411" s="31"/>
      <c r="B411" s="32"/>
      <c r="C411" s="200" t="s">
        <v>881</v>
      </c>
      <c r="D411" s="200" t="s">
        <v>185</v>
      </c>
      <c r="E411" s="201" t="s">
        <v>882</v>
      </c>
      <c r="F411" s="202" t="s">
        <v>883</v>
      </c>
      <c r="G411" s="203" t="s">
        <v>884</v>
      </c>
      <c r="H411" s="204">
        <v>28</v>
      </c>
      <c r="I411" s="205"/>
      <c r="J411" s="206">
        <f>ROUND(I411*H411,2)</f>
        <v>0</v>
      </c>
      <c r="K411" s="202" t="s">
        <v>154</v>
      </c>
      <c r="L411" s="36"/>
      <c r="M411" s="207" t="s">
        <v>1</v>
      </c>
      <c r="N411" s="208" t="s">
        <v>38</v>
      </c>
      <c r="O411" s="68"/>
      <c r="P411" s="191">
        <f>O411*H411</f>
        <v>0</v>
      </c>
      <c r="Q411" s="191">
        <v>0</v>
      </c>
      <c r="R411" s="191">
        <f>Q411*H411</f>
        <v>0</v>
      </c>
      <c r="S411" s="191">
        <v>0</v>
      </c>
      <c r="T411" s="192">
        <f>S411*H411</f>
        <v>0</v>
      </c>
      <c r="U411" s="31"/>
      <c r="V411" s="31"/>
      <c r="W411" s="31"/>
      <c r="X411" s="31"/>
      <c r="Y411" s="31"/>
      <c r="Z411" s="31"/>
      <c r="AA411" s="31"/>
      <c r="AB411" s="31"/>
      <c r="AC411" s="31"/>
      <c r="AD411" s="31"/>
      <c r="AE411" s="31"/>
      <c r="AR411" s="193" t="s">
        <v>202</v>
      </c>
      <c r="AT411" s="193" t="s">
        <v>185</v>
      </c>
      <c r="AU411" s="193" t="s">
        <v>82</v>
      </c>
      <c r="AY411" s="14" t="s">
        <v>149</v>
      </c>
      <c r="BE411" s="194">
        <f>IF(N411="základní",J411,0)</f>
        <v>0</v>
      </c>
      <c r="BF411" s="194">
        <f>IF(N411="snížená",J411,0)</f>
        <v>0</v>
      </c>
      <c r="BG411" s="194">
        <f>IF(N411="zákl. přenesená",J411,0)</f>
        <v>0</v>
      </c>
      <c r="BH411" s="194">
        <f>IF(N411="sníž. přenesená",J411,0)</f>
        <v>0</v>
      </c>
      <c r="BI411" s="194">
        <f>IF(N411="nulová",J411,0)</f>
        <v>0</v>
      </c>
      <c r="BJ411" s="14" t="s">
        <v>80</v>
      </c>
      <c r="BK411" s="194">
        <f>ROUND(I411*H411,2)</f>
        <v>0</v>
      </c>
      <c r="BL411" s="14" t="s">
        <v>202</v>
      </c>
      <c r="BM411" s="193" t="s">
        <v>885</v>
      </c>
    </row>
    <row r="412" spans="1:65" s="2" customFormat="1" ht="29.25">
      <c r="A412" s="31"/>
      <c r="B412" s="32"/>
      <c r="C412" s="33"/>
      <c r="D412" s="195" t="s">
        <v>157</v>
      </c>
      <c r="E412" s="33"/>
      <c r="F412" s="196" t="s">
        <v>886</v>
      </c>
      <c r="G412" s="33"/>
      <c r="H412" s="33"/>
      <c r="I412" s="197"/>
      <c r="J412" s="33"/>
      <c r="K412" s="33"/>
      <c r="L412" s="36"/>
      <c r="M412" s="198"/>
      <c r="N412" s="199"/>
      <c r="O412" s="68"/>
      <c r="P412" s="68"/>
      <c r="Q412" s="68"/>
      <c r="R412" s="68"/>
      <c r="S412" s="68"/>
      <c r="T412" s="69"/>
      <c r="U412" s="31"/>
      <c r="V412" s="31"/>
      <c r="W412" s="31"/>
      <c r="X412" s="31"/>
      <c r="Y412" s="31"/>
      <c r="Z412" s="31"/>
      <c r="AA412" s="31"/>
      <c r="AB412" s="31"/>
      <c r="AC412" s="31"/>
      <c r="AD412" s="31"/>
      <c r="AE412" s="31"/>
      <c r="AT412" s="14" t="s">
        <v>157</v>
      </c>
      <c r="AU412" s="14" t="s">
        <v>82</v>
      </c>
    </row>
    <row r="413" spans="1:65" s="2" customFormat="1" ht="24.2" customHeight="1">
      <c r="A413" s="31"/>
      <c r="B413" s="32"/>
      <c r="C413" s="200" t="s">
        <v>887</v>
      </c>
      <c r="D413" s="200" t="s">
        <v>185</v>
      </c>
      <c r="E413" s="201" t="s">
        <v>888</v>
      </c>
      <c r="F413" s="202" t="s">
        <v>889</v>
      </c>
      <c r="G413" s="203" t="s">
        <v>884</v>
      </c>
      <c r="H413" s="204">
        <v>4</v>
      </c>
      <c r="I413" s="205"/>
      <c r="J413" s="206">
        <f>ROUND(I413*H413,2)</f>
        <v>0</v>
      </c>
      <c r="K413" s="202" t="s">
        <v>154</v>
      </c>
      <c r="L413" s="36"/>
      <c r="M413" s="207" t="s">
        <v>1</v>
      </c>
      <c r="N413" s="208" t="s">
        <v>38</v>
      </c>
      <c r="O413" s="68"/>
      <c r="P413" s="191">
        <f>O413*H413</f>
        <v>0</v>
      </c>
      <c r="Q413" s="191">
        <v>0</v>
      </c>
      <c r="R413" s="191">
        <f>Q413*H413</f>
        <v>0</v>
      </c>
      <c r="S413" s="191">
        <v>0</v>
      </c>
      <c r="T413" s="192">
        <f>S413*H413</f>
        <v>0</v>
      </c>
      <c r="U413" s="31"/>
      <c r="V413" s="31"/>
      <c r="W413" s="31"/>
      <c r="X413" s="31"/>
      <c r="Y413" s="31"/>
      <c r="Z413" s="31"/>
      <c r="AA413" s="31"/>
      <c r="AB413" s="31"/>
      <c r="AC413" s="31"/>
      <c r="AD413" s="31"/>
      <c r="AE413" s="31"/>
      <c r="AR413" s="193" t="s">
        <v>202</v>
      </c>
      <c r="AT413" s="193" t="s">
        <v>185</v>
      </c>
      <c r="AU413" s="193" t="s">
        <v>82</v>
      </c>
      <c r="AY413" s="14" t="s">
        <v>149</v>
      </c>
      <c r="BE413" s="194">
        <f>IF(N413="základní",J413,0)</f>
        <v>0</v>
      </c>
      <c r="BF413" s="194">
        <f>IF(N413="snížená",J413,0)</f>
        <v>0</v>
      </c>
      <c r="BG413" s="194">
        <f>IF(N413="zákl. přenesená",J413,0)</f>
        <v>0</v>
      </c>
      <c r="BH413" s="194">
        <f>IF(N413="sníž. přenesená",J413,0)</f>
        <v>0</v>
      </c>
      <c r="BI413" s="194">
        <f>IF(N413="nulová",J413,0)</f>
        <v>0</v>
      </c>
      <c r="BJ413" s="14" t="s">
        <v>80</v>
      </c>
      <c r="BK413" s="194">
        <f>ROUND(I413*H413,2)</f>
        <v>0</v>
      </c>
      <c r="BL413" s="14" t="s">
        <v>202</v>
      </c>
      <c r="BM413" s="193" t="s">
        <v>890</v>
      </c>
    </row>
    <row r="414" spans="1:65" s="2" customFormat="1" ht="29.25">
      <c r="A414" s="31"/>
      <c r="B414" s="32"/>
      <c r="C414" s="33"/>
      <c r="D414" s="195" t="s">
        <v>157</v>
      </c>
      <c r="E414" s="33"/>
      <c r="F414" s="196" t="s">
        <v>891</v>
      </c>
      <c r="G414" s="33"/>
      <c r="H414" s="33"/>
      <c r="I414" s="197"/>
      <c r="J414" s="33"/>
      <c r="K414" s="33"/>
      <c r="L414" s="36"/>
      <c r="M414" s="198"/>
      <c r="N414" s="199"/>
      <c r="O414" s="68"/>
      <c r="P414" s="68"/>
      <c r="Q414" s="68"/>
      <c r="R414" s="68"/>
      <c r="S414" s="68"/>
      <c r="T414" s="69"/>
      <c r="U414" s="31"/>
      <c r="V414" s="31"/>
      <c r="W414" s="31"/>
      <c r="X414" s="31"/>
      <c r="Y414" s="31"/>
      <c r="Z414" s="31"/>
      <c r="AA414" s="31"/>
      <c r="AB414" s="31"/>
      <c r="AC414" s="31"/>
      <c r="AD414" s="31"/>
      <c r="AE414" s="31"/>
      <c r="AT414" s="14" t="s">
        <v>157</v>
      </c>
      <c r="AU414" s="14" t="s">
        <v>82</v>
      </c>
    </row>
    <row r="415" spans="1:65" s="2" customFormat="1" ht="24.2" customHeight="1">
      <c r="A415" s="31"/>
      <c r="B415" s="32"/>
      <c r="C415" s="200" t="s">
        <v>892</v>
      </c>
      <c r="D415" s="200" t="s">
        <v>185</v>
      </c>
      <c r="E415" s="201" t="s">
        <v>893</v>
      </c>
      <c r="F415" s="202" t="s">
        <v>894</v>
      </c>
      <c r="G415" s="203" t="s">
        <v>197</v>
      </c>
      <c r="H415" s="204">
        <v>8</v>
      </c>
      <c r="I415" s="205"/>
      <c r="J415" s="206">
        <f>ROUND(I415*H415,2)</f>
        <v>0</v>
      </c>
      <c r="K415" s="202" t="s">
        <v>154</v>
      </c>
      <c r="L415" s="36"/>
      <c r="M415" s="207" t="s">
        <v>1</v>
      </c>
      <c r="N415" s="208" t="s">
        <v>38</v>
      </c>
      <c r="O415" s="68"/>
      <c r="P415" s="191">
        <f>O415*H415</f>
        <v>0</v>
      </c>
      <c r="Q415" s="191">
        <v>0</v>
      </c>
      <c r="R415" s="191">
        <f>Q415*H415</f>
        <v>0</v>
      </c>
      <c r="S415" s="191">
        <v>0</v>
      </c>
      <c r="T415" s="192">
        <f>S415*H415</f>
        <v>0</v>
      </c>
      <c r="U415" s="31"/>
      <c r="V415" s="31"/>
      <c r="W415" s="31"/>
      <c r="X415" s="31"/>
      <c r="Y415" s="31"/>
      <c r="Z415" s="31"/>
      <c r="AA415" s="31"/>
      <c r="AB415" s="31"/>
      <c r="AC415" s="31"/>
      <c r="AD415" s="31"/>
      <c r="AE415" s="31"/>
      <c r="AR415" s="193" t="s">
        <v>202</v>
      </c>
      <c r="AT415" s="193" t="s">
        <v>185</v>
      </c>
      <c r="AU415" s="193" t="s">
        <v>82</v>
      </c>
      <c r="AY415" s="14" t="s">
        <v>149</v>
      </c>
      <c r="BE415" s="194">
        <f>IF(N415="základní",J415,0)</f>
        <v>0</v>
      </c>
      <c r="BF415" s="194">
        <f>IF(N415="snížená",J415,0)</f>
        <v>0</v>
      </c>
      <c r="BG415" s="194">
        <f>IF(N415="zákl. přenesená",J415,0)</f>
        <v>0</v>
      </c>
      <c r="BH415" s="194">
        <f>IF(N415="sníž. přenesená",J415,0)</f>
        <v>0</v>
      </c>
      <c r="BI415" s="194">
        <f>IF(N415="nulová",J415,0)</f>
        <v>0</v>
      </c>
      <c r="BJ415" s="14" t="s">
        <v>80</v>
      </c>
      <c r="BK415" s="194">
        <f>ROUND(I415*H415,2)</f>
        <v>0</v>
      </c>
      <c r="BL415" s="14" t="s">
        <v>202</v>
      </c>
      <c r="BM415" s="193" t="s">
        <v>895</v>
      </c>
    </row>
    <row r="416" spans="1:65" s="2" customFormat="1" ht="11.25">
      <c r="A416" s="31"/>
      <c r="B416" s="32"/>
      <c r="C416" s="33"/>
      <c r="D416" s="195" t="s">
        <v>157</v>
      </c>
      <c r="E416" s="33"/>
      <c r="F416" s="196" t="s">
        <v>894</v>
      </c>
      <c r="G416" s="33"/>
      <c r="H416" s="33"/>
      <c r="I416" s="197"/>
      <c r="J416" s="33"/>
      <c r="K416" s="33"/>
      <c r="L416" s="36"/>
      <c r="M416" s="198"/>
      <c r="N416" s="199"/>
      <c r="O416" s="68"/>
      <c r="P416" s="68"/>
      <c r="Q416" s="68"/>
      <c r="R416" s="68"/>
      <c r="S416" s="68"/>
      <c r="T416" s="69"/>
      <c r="U416" s="31"/>
      <c r="V416" s="31"/>
      <c r="W416" s="31"/>
      <c r="X416" s="31"/>
      <c r="Y416" s="31"/>
      <c r="Z416" s="31"/>
      <c r="AA416" s="31"/>
      <c r="AB416" s="31"/>
      <c r="AC416" s="31"/>
      <c r="AD416" s="31"/>
      <c r="AE416" s="31"/>
      <c r="AT416" s="14" t="s">
        <v>157</v>
      </c>
      <c r="AU416" s="14" t="s">
        <v>82</v>
      </c>
    </row>
    <row r="417" spans="1:65" s="2" customFormat="1" ht="24.2" customHeight="1">
      <c r="A417" s="31"/>
      <c r="B417" s="32"/>
      <c r="C417" s="200" t="s">
        <v>896</v>
      </c>
      <c r="D417" s="200" t="s">
        <v>185</v>
      </c>
      <c r="E417" s="201" t="s">
        <v>897</v>
      </c>
      <c r="F417" s="202" t="s">
        <v>898</v>
      </c>
      <c r="G417" s="203" t="s">
        <v>197</v>
      </c>
      <c r="H417" s="204">
        <v>20</v>
      </c>
      <c r="I417" s="205"/>
      <c r="J417" s="206">
        <f>ROUND(I417*H417,2)</f>
        <v>0</v>
      </c>
      <c r="K417" s="202" t="s">
        <v>154</v>
      </c>
      <c r="L417" s="36"/>
      <c r="M417" s="207" t="s">
        <v>1</v>
      </c>
      <c r="N417" s="208" t="s">
        <v>38</v>
      </c>
      <c r="O417" s="68"/>
      <c r="P417" s="191">
        <f>O417*H417</f>
        <v>0</v>
      </c>
      <c r="Q417" s="191">
        <v>0</v>
      </c>
      <c r="R417" s="191">
        <f>Q417*H417</f>
        <v>0</v>
      </c>
      <c r="S417" s="191">
        <v>0</v>
      </c>
      <c r="T417" s="192">
        <f>S417*H417</f>
        <v>0</v>
      </c>
      <c r="U417" s="31"/>
      <c r="V417" s="31"/>
      <c r="W417" s="31"/>
      <c r="X417" s="31"/>
      <c r="Y417" s="31"/>
      <c r="Z417" s="31"/>
      <c r="AA417" s="31"/>
      <c r="AB417" s="31"/>
      <c r="AC417" s="31"/>
      <c r="AD417" s="31"/>
      <c r="AE417" s="31"/>
      <c r="AR417" s="193" t="s">
        <v>202</v>
      </c>
      <c r="AT417" s="193" t="s">
        <v>185</v>
      </c>
      <c r="AU417" s="193" t="s">
        <v>82</v>
      </c>
      <c r="AY417" s="14" t="s">
        <v>149</v>
      </c>
      <c r="BE417" s="194">
        <f>IF(N417="základní",J417,0)</f>
        <v>0</v>
      </c>
      <c r="BF417" s="194">
        <f>IF(N417="snížená",J417,0)</f>
        <v>0</v>
      </c>
      <c r="BG417" s="194">
        <f>IF(N417="zákl. přenesená",J417,0)</f>
        <v>0</v>
      </c>
      <c r="BH417" s="194">
        <f>IF(N417="sníž. přenesená",J417,0)</f>
        <v>0</v>
      </c>
      <c r="BI417" s="194">
        <f>IF(N417="nulová",J417,0)</f>
        <v>0</v>
      </c>
      <c r="BJ417" s="14" t="s">
        <v>80</v>
      </c>
      <c r="BK417" s="194">
        <f>ROUND(I417*H417,2)</f>
        <v>0</v>
      </c>
      <c r="BL417" s="14" t="s">
        <v>202</v>
      </c>
      <c r="BM417" s="193" t="s">
        <v>899</v>
      </c>
    </row>
    <row r="418" spans="1:65" s="2" customFormat="1" ht="11.25">
      <c r="A418" s="31"/>
      <c r="B418" s="32"/>
      <c r="C418" s="33"/>
      <c r="D418" s="195" t="s">
        <v>157</v>
      </c>
      <c r="E418" s="33"/>
      <c r="F418" s="196" t="s">
        <v>898</v>
      </c>
      <c r="G418" s="33"/>
      <c r="H418" s="33"/>
      <c r="I418" s="197"/>
      <c r="J418" s="33"/>
      <c r="K418" s="33"/>
      <c r="L418" s="36"/>
      <c r="M418" s="198"/>
      <c r="N418" s="199"/>
      <c r="O418" s="68"/>
      <c r="P418" s="68"/>
      <c r="Q418" s="68"/>
      <c r="R418" s="68"/>
      <c r="S418" s="68"/>
      <c r="T418" s="69"/>
      <c r="U418" s="31"/>
      <c r="V418" s="31"/>
      <c r="W418" s="31"/>
      <c r="X418" s="31"/>
      <c r="Y418" s="31"/>
      <c r="Z418" s="31"/>
      <c r="AA418" s="31"/>
      <c r="AB418" s="31"/>
      <c r="AC418" s="31"/>
      <c r="AD418" s="31"/>
      <c r="AE418" s="31"/>
      <c r="AT418" s="14" t="s">
        <v>157</v>
      </c>
      <c r="AU418" s="14" t="s">
        <v>82</v>
      </c>
    </row>
    <row r="419" spans="1:65" s="2" customFormat="1" ht="24.2" customHeight="1">
      <c r="A419" s="31"/>
      <c r="B419" s="32"/>
      <c r="C419" s="200" t="s">
        <v>900</v>
      </c>
      <c r="D419" s="200" t="s">
        <v>185</v>
      </c>
      <c r="E419" s="201" t="s">
        <v>300</v>
      </c>
      <c r="F419" s="202" t="s">
        <v>301</v>
      </c>
      <c r="G419" s="203" t="s">
        <v>197</v>
      </c>
      <c r="H419" s="204">
        <v>220</v>
      </c>
      <c r="I419" s="205"/>
      <c r="J419" s="206">
        <f>ROUND(I419*H419,2)</f>
        <v>0</v>
      </c>
      <c r="K419" s="202" t="s">
        <v>154</v>
      </c>
      <c r="L419" s="36"/>
      <c r="M419" s="207" t="s">
        <v>1</v>
      </c>
      <c r="N419" s="208" t="s">
        <v>38</v>
      </c>
      <c r="O419" s="68"/>
      <c r="P419" s="191">
        <f>O419*H419</f>
        <v>0</v>
      </c>
      <c r="Q419" s="191">
        <v>0</v>
      </c>
      <c r="R419" s="191">
        <f>Q419*H419</f>
        <v>0</v>
      </c>
      <c r="S419" s="191">
        <v>0</v>
      </c>
      <c r="T419" s="192">
        <f>S419*H419</f>
        <v>0</v>
      </c>
      <c r="U419" s="31"/>
      <c r="V419" s="31"/>
      <c r="W419" s="31"/>
      <c r="X419" s="31"/>
      <c r="Y419" s="31"/>
      <c r="Z419" s="31"/>
      <c r="AA419" s="31"/>
      <c r="AB419" s="31"/>
      <c r="AC419" s="31"/>
      <c r="AD419" s="31"/>
      <c r="AE419" s="31"/>
      <c r="AR419" s="193" t="s">
        <v>202</v>
      </c>
      <c r="AT419" s="193" t="s">
        <v>185</v>
      </c>
      <c r="AU419" s="193" t="s">
        <v>82</v>
      </c>
      <c r="AY419" s="14" t="s">
        <v>149</v>
      </c>
      <c r="BE419" s="194">
        <f>IF(N419="základní",J419,0)</f>
        <v>0</v>
      </c>
      <c r="BF419" s="194">
        <f>IF(N419="snížená",J419,0)</f>
        <v>0</v>
      </c>
      <c r="BG419" s="194">
        <f>IF(N419="zákl. přenesená",J419,0)</f>
        <v>0</v>
      </c>
      <c r="BH419" s="194">
        <f>IF(N419="sníž. přenesená",J419,0)</f>
        <v>0</v>
      </c>
      <c r="BI419" s="194">
        <f>IF(N419="nulová",J419,0)</f>
        <v>0</v>
      </c>
      <c r="BJ419" s="14" t="s">
        <v>80</v>
      </c>
      <c r="BK419" s="194">
        <f>ROUND(I419*H419,2)</f>
        <v>0</v>
      </c>
      <c r="BL419" s="14" t="s">
        <v>202</v>
      </c>
      <c r="BM419" s="193" t="s">
        <v>901</v>
      </c>
    </row>
    <row r="420" spans="1:65" s="2" customFormat="1" ht="11.25">
      <c r="A420" s="31"/>
      <c r="B420" s="32"/>
      <c r="C420" s="33"/>
      <c r="D420" s="195" t="s">
        <v>157</v>
      </c>
      <c r="E420" s="33"/>
      <c r="F420" s="196" t="s">
        <v>301</v>
      </c>
      <c r="G420" s="33"/>
      <c r="H420" s="33"/>
      <c r="I420" s="197"/>
      <c r="J420" s="33"/>
      <c r="K420" s="33"/>
      <c r="L420" s="36"/>
      <c r="M420" s="198"/>
      <c r="N420" s="199"/>
      <c r="O420" s="68"/>
      <c r="P420" s="68"/>
      <c r="Q420" s="68"/>
      <c r="R420" s="68"/>
      <c r="S420" s="68"/>
      <c r="T420" s="69"/>
      <c r="U420" s="31"/>
      <c r="V420" s="31"/>
      <c r="W420" s="31"/>
      <c r="X420" s="31"/>
      <c r="Y420" s="31"/>
      <c r="Z420" s="31"/>
      <c r="AA420" s="31"/>
      <c r="AB420" s="31"/>
      <c r="AC420" s="31"/>
      <c r="AD420" s="31"/>
      <c r="AE420" s="31"/>
      <c r="AT420" s="14" t="s">
        <v>157</v>
      </c>
      <c r="AU420" s="14" t="s">
        <v>82</v>
      </c>
    </row>
    <row r="421" spans="1:65" s="2" customFormat="1" ht="24.2" customHeight="1">
      <c r="A421" s="31"/>
      <c r="B421" s="32"/>
      <c r="C421" s="200" t="s">
        <v>902</v>
      </c>
      <c r="D421" s="200" t="s">
        <v>185</v>
      </c>
      <c r="E421" s="201" t="s">
        <v>903</v>
      </c>
      <c r="F421" s="202" t="s">
        <v>904</v>
      </c>
      <c r="G421" s="203" t="s">
        <v>197</v>
      </c>
      <c r="H421" s="204">
        <v>20</v>
      </c>
      <c r="I421" s="205"/>
      <c r="J421" s="206">
        <f>ROUND(I421*H421,2)</f>
        <v>0</v>
      </c>
      <c r="K421" s="202" t="s">
        <v>154</v>
      </c>
      <c r="L421" s="36"/>
      <c r="M421" s="207" t="s">
        <v>1</v>
      </c>
      <c r="N421" s="208" t="s">
        <v>38</v>
      </c>
      <c r="O421" s="68"/>
      <c r="P421" s="191">
        <f>O421*H421</f>
        <v>0</v>
      </c>
      <c r="Q421" s="191">
        <v>0</v>
      </c>
      <c r="R421" s="191">
        <f>Q421*H421</f>
        <v>0</v>
      </c>
      <c r="S421" s="191">
        <v>0</v>
      </c>
      <c r="T421" s="192">
        <f>S421*H421</f>
        <v>0</v>
      </c>
      <c r="U421" s="31"/>
      <c r="V421" s="31"/>
      <c r="W421" s="31"/>
      <c r="X421" s="31"/>
      <c r="Y421" s="31"/>
      <c r="Z421" s="31"/>
      <c r="AA421" s="31"/>
      <c r="AB421" s="31"/>
      <c r="AC421" s="31"/>
      <c r="AD421" s="31"/>
      <c r="AE421" s="31"/>
      <c r="AR421" s="193" t="s">
        <v>202</v>
      </c>
      <c r="AT421" s="193" t="s">
        <v>185</v>
      </c>
      <c r="AU421" s="193" t="s">
        <v>82</v>
      </c>
      <c r="AY421" s="14" t="s">
        <v>149</v>
      </c>
      <c r="BE421" s="194">
        <f>IF(N421="základní",J421,0)</f>
        <v>0</v>
      </c>
      <c r="BF421" s="194">
        <f>IF(N421="snížená",J421,0)</f>
        <v>0</v>
      </c>
      <c r="BG421" s="194">
        <f>IF(N421="zákl. přenesená",J421,0)</f>
        <v>0</v>
      </c>
      <c r="BH421" s="194">
        <f>IF(N421="sníž. přenesená",J421,0)</f>
        <v>0</v>
      </c>
      <c r="BI421" s="194">
        <f>IF(N421="nulová",J421,0)</f>
        <v>0</v>
      </c>
      <c r="BJ421" s="14" t="s">
        <v>80</v>
      </c>
      <c r="BK421" s="194">
        <f>ROUND(I421*H421,2)</f>
        <v>0</v>
      </c>
      <c r="BL421" s="14" t="s">
        <v>202</v>
      </c>
      <c r="BM421" s="193" t="s">
        <v>905</v>
      </c>
    </row>
    <row r="422" spans="1:65" s="2" customFormat="1" ht="11.25">
      <c r="A422" s="31"/>
      <c r="B422" s="32"/>
      <c r="C422" s="33"/>
      <c r="D422" s="195" t="s">
        <v>157</v>
      </c>
      <c r="E422" s="33"/>
      <c r="F422" s="196" t="s">
        <v>904</v>
      </c>
      <c r="G422" s="33"/>
      <c r="H422" s="33"/>
      <c r="I422" s="197"/>
      <c r="J422" s="33"/>
      <c r="K422" s="33"/>
      <c r="L422" s="36"/>
      <c r="M422" s="198"/>
      <c r="N422" s="199"/>
      <c r="O422" s="68"/>
      <c r="P422" s="68"/>
      <c r="Q422" s="68"/>
      <c r="R422" s="68"/>
      <c r="S422" s="68"/>
      <c r="T422" s="69"/>
      <c r="U422" s="31"/>
      <c r="V422" s="31"/>
      <c r="W422" s="31"/>
      <c r="X422" s="31"/>
      <c r="Y422" s="31"/>
      <c r="Z422" s="31"/>
      <c r="AA422" s="31"/>
      <c r="AB422" s="31"/>
      <c r="AC422" s="31"/>
      <c r="AD422" s="31"/>
      <c r="AE422" s="31"/>
      <c r="AT422" s="14" t="s">
        <v>157</v>
      </c>
      <c r="AU422" s="14" t="s">
        <v>82</v>
      </c>
    </row>
    <row r="423" spans="1:65" s="2" customFormat="1" ht="62.65" customHeight="1">
      <c r="A423" s="31"/>
      <c r="B423" s="32"/>
      <c r="C423" s="181" t="s">
        <v>906</v>
      </c>
      <c r="D423" s="181" t="s">
        <v>150</v>
      </c>
      <c r="E423" s="182" t="s">
        <v>907</v>
      </c>
      <c r="F423" s="183" t="s">
        <v>908</v>
      </c>
      <c r="G423" s="184" t="s">
        <v>197</v>
      </c>
      <c r="H423" s="185">
        <v>4</v>
      </c>
      <c r="I423" s="186"/>
      <c r="J423" s="187">
        <f>ROUND(I423*H423,2)</f>
        <v>0</v>
      </c>
      <c r="K423" s="183" t="s">
        <v>154</v>
      </c>
      <c r="L423" s="188"/>
      <c r="M423" s="189" t="s">
        <v>1</v>
      </c>
      <c r="N423" s="190" t="s">
        <v>38</v>
      </c>
      <c r="O423" s="68"/>
      <c r="P423" s="191">
        <f>O423*H423</f>
        <v>0</v>
      </c>
      <c r="Q423" s="191">
        <v>0</v>
      </c>
      <c r="R423" s="191">
        <f>Q423*H423</f>
        <v>0</v>
      </c>
      <c r="S423" s="191">
        <v>0</v>
      </c>
      <c r="T423" s="192">
        <f>S423*H423</f>
        <v>0</v>
      </c>
      <c r="U423" s="31"/>
      <c r="V423" s="31"/>
      <c r="W423" s="31"/>
      <c r="X423" s="31"/>
      <c r="Y423" s="31"/>
      <c r="Z423" s="31"/>
      <c r="AA423" s="31"/>
      <c r="AB423" s="31"/>
      <c r="AC423" s="31"/>
      <c r="AD423" s="31"/>
      <c r="AE423" s="31"/>
      <c r="AR423" s="193" t="s">
        <v>180</v>
      </c>
      <c r="AT423" s="193" t="s">
        <v>150</v>
      </c>
      <c r="AU423" s="193" t="s">
        <v>82</v>
      </c>
      <c r="AY423" s="14" t="s">
        <v>149</v>
      </c>
      <c r="BE423" s="194">
        <f>IF(N423="základní",J423,0)</f>
        <v>0</v>
      </c>
      <c r="BF423" s="194">
        <f>IF(N423="snížená",J423,0)</f>
        <v>0</v>
      </c>
      <c r="BG423" s="194">
        <f>IF(N423="zákl. přenesená",J423,0)</f>
        <v>0</v>
      </c>
      <c r="BH423" s="194">
        <f>IF(N423="sníž. přenesená",J423,0)</f>
        <v>0</v>
      </c>
      <c r="BI423" s="194">
        <f>IF(N423="nulová",J423,0)</f>
        <v>0</v>
      </c>
      <c r="BJ423" s="14" t="s">
        <v>80</v>
      </c>
      <c r="BK423" s="194">
        <f>ROUND(I423*H423,2)</f>
        <v>0</v>
      </c>
      <c r="BL423" s="14" t="s">
        <v>164</v>
      </c>
      <c r="BM423" s="193" t="s">
        <v>909</v>
      </c>
    </row>
    <row r="424" spans="1:65" s="2" customFormat="1" ht="39">
      <c r="A424" s="31"/>
      <c r="B424" s="32"/>
      <c r="C424" s="33"/>
      <c r="D424" s="195" t="s">
        <v>157</v>
      </c>
      <c r="E424" s="33"/>
      <c r="F424" s="196" t="s">
        <v>908</v>
      </c>
      <c r="G424" s="33"/>
      <c r="H424" s="33"/>
      <c r="I424" s="197"/>
      <c r="J424" s="33"/>
      <c r="K424" s="33"/>
      <c r="L424" s="36"/>
      <c r="M424" s="198"/>
      <c r="N424" s="199"/>
      <c r="O424" s="68"/>
      <c r="P424" s="68"/>
      <c r="Q424" s="68"/>
      <c r="R424" s="68"/>
      <c r="S424" s="68"/>
      <c r="T424" s="69"/>
      <c r="U424" s="31"/>
      <c r="V424" s="31"/>
      <c r="W424" s="31"/>
      <c r="X424" s="31"/>
      <c r="Y424" s="31"/>
      <c r="Z424" s="31"/>
      <c r="AA424" s="31"/>
      <c r="AB424" s="31"/>
      <c r="AC424" s="31"/>
      <c r="AD424" s="31"/>
      <c r="AE424" s="31"/>
      <c r="AT424" s="14" t="s">
        <v>157</v>
      </c>
      <c r="AU424" s="14" t="s">
        <v>82</v>
      </c>
    </row>
    <row r="425" spans="1:65" s="2" customFormat="1" ht="29.25">
      <c r="A425" s="31"/>
      <c r="B425" s="32"/>
      <c r="C425" s="33"/>
      <c r="D425" s="195" t="s">
        <v>495</v>
      </c>
      <c r="E425" s="33"/>
      <c r="F425" s="220" t="s">
        <v>910</v>
      </c>
      <c r="G425" s="33"/>
      <c r="H425" s="33"/>
      <c r="I425" s="197"/>
      <c r="J425" s="33"/>
      <c r="K425" s="33"/>
      <c r="L425" s="36"/>
      <c r="M425" s="198"/>
      <c r="N425" s="199"/>
      <c r="O425" s="68"/>
      <c r="P425" s="68"/>
      <c r="Q425" s="68"/>
      <c r="R425" s="68"/>
      <c r="S425" s="68"/>
      <c r="T425" s="69"/>
      <c r="U425" s="31"/>
      <c r="V425" s="31"/>
      <c r="W425" s="31"/>
      <c r="X425" s="31"/>
      <c r="Y425" s="31"/>
      <c r="Z425" s="31"/>
      <c r="AA425" s="31"/>
      <c r="AB425" s="31"/>
      <c r="AC425" s="31"/>
      <c r="AD425" s="31"/>
      <c r="AE425" s="31"/>
      <c r="AT425" s="14" t="s">
        <v>495</v>
      </c>
      <c r="AU425" s="14" t="s">
        <v>82</v>
      </c>
    </row>
    <row r="426" spans="1:65" s="2" customFormat="1" ht="37.9" customHeight="1">
      <c r="A426" s="31"/>
      <c r="B426" s="32"/>
      <c r="C426" s="181" t="s">
        <v>911</v>
      </c>
      <c r="D426" s="181" t="s">
        <v>150</v>
      </c>
      <c r="E426" s="182" t="s">
        <v>912</v>
      </c>
      <c r="F426" s="183" t="s">
        <v>913</v>
      </c>
      <c r="G426" s="184" t="s">
        <v>197</v>
      </c>
      <c r="H426" s="185">
        <v>1</v>
      </c>
      <c r="I426" s="186"/>
      <c r="J426" s="187">
        <f>ROUND(I426*H426,2)</f>
        <v>0</v>
      </c>
      <c r="K426" s="183" t="s">
        <v>154</v>
      </c>
      <c r="L426" s="188"/>
      <c r="M426" s="189" t="s">
        <v>1</v>
      </c>
      <c r="N426" s="190" t="s">
        <v>38</v>
      </c>
      <c r="O426" s="68"/>
      <c r="P426" s="191">
        <f>O426*H426</f>
        <v>0</v>
      </c>
      <c r="Q426" s="191">
        <v>0</v>
      </c>
      <c r="R426" s="191">
        <f>Q426*H426</f>
        <v>0</v>
      </c>
      <c r="S426" s="191">
        <v>0</v>
      </c>
      <c r="T426" s="192">
        <f>S426*H426</f>
        <v>0</v>
      </c>
      <c r="U426" s="31"/>
      <c r="V426" s="31"/>
      <c r="W426" s="31"/>
      <c r="X426" s="31"/>
      <c r="Y426" s="31"/>
      <c r="Z426" s="31"/>
      <c r="AA426" s="31"/>
      <c r="AB426" s="31"/>
      <c r="AC426" s="31"/>
      <c r="AD426" s="31"/>
      <c r="AE426" s="31"/>
      <c r="AR426" s="193" t="s">
        <v>180</v>
      </c>
      <c r="AT426" s="193" t="s">
        <v>150</v>
      </c>
      <c r="AU426" s="193" t="s">
        <v>82</v>
      </c>
      <c r="AY426" s="14" t="s">
        <v>149</v>
      </c>
      <c r="BE426" s="194">
        <f>IF(N426="základní",J426,0)</f>
        <v>0</v>
      </c>
      <c r="BF426" s="194">
        <f>IF(N426="snížená",J426,0)</f>
        <v>0</v>
      </c>
      <c r="BG426" s="194">
        <f>IF(N426="zákl. přenesená",J426,0)</f>
        <v>0</v>
      </c>
      <c r="BH426" s="194">
        <f>IF(N426="sníž. přenesená",J426,0)</f>
        <v>0</v>
      </c>
      <c r="BI426" s="194">
        <f>IF(N426="nulová",J426,0)</f>
        <v>0</v>
      </c>
      <c r="BJ426" s="14" t="s">
        <v>80</v>
      </c>
      <c r="BK426" s="194">
        <f>ROUND(I426*H426,2)</f>
        <v>0</v>
      </c>
      <c r="BL426" s="14" t="s">
        <v>164</v>
      </c>
      <c r="BM426" s="193" t="s">
        <v>914</v>
      </c>
    </row>
    <row r="427" spans="1:65" s="2" customFormat="1" ht="29.25">
      <c r="A427" s="31"/>
      <c r="B427" s="32"/>
      <c r="C427" s="33"/>
      <c r="D427" s="195" t="s">
        <v>157</v>
      </c>
      <c r="E427" s="33"/>
      <c r="F427" s="196" t="s">
        <v>913</v>
      </c>
      <c r="G427" s="33"/>
      <c r="H427" s="33"/>
      <c r="I427" s="197"/>
      <c r="J427" s="33"/>
      <c r="K427" s="33"/>
      <c r="L427" s="36"/>
      <c r="M427" s="198"/>
      <c r="N427" s="199"/>
      <c r="O427" s="68"/>
      <c r="P427" s="68"/>
      <c r="Q427" s="68"/>
      <c r="R427" s="68"/>
      <c r="S427" s="68"/>
      <c r="T427" s="69"/>
      <c r="U427" s="31"/>
      <c r="V427" s="31"/>
      <c r="W427" s="31"/>
      <c r="X427" s="31"/>
      <c r="Y427" s="31"/>
      <c r="Z427" s="31"/>
      <c r="AA427" s="31"/>
      <c r="AB427" s="31"/>
      <c r="AC427" s="31"/>
      <c r="AD427" s="31"/>
      <c r="AE427" s="31"/>
      <c r="AT427" s="14" t="s">
        <v>157</v>
      </c>
      <c r="AU427" s="14" t="s">
        <v>82</v>
      </c>
    </row>
    <row r="428" spans="1:65" s="2" customFormat="1" ht="24.2" customHeight="1">
      <c r="A428" s="31"/>
      <c r="B428" s="32"/>
      <c r="C428" s="181" t="s">
        <v>915</v>
      </c>
      <c r="D428" s="181" t="s">
        <v>150</v>
      </c>
      <c r="E428" s="182" t="s">
        <v>916</v>
      </c>
      <c r="F428" s="183" t="s">
        <v>917</v>
      </c>
      <c r="G428" s="184" t="s">
        <v>197</v>
      </c>
      <c r="H428" s="185">
        <v>1</v>
      </c>
      <c r="I428" s="186"/>
      <c r="J428" s="187">
        <f>ROUND(I428*H428,2)</f>
        <v>0</v>
      </c>
      <c r="K428" s="183" t="s">
        <v>154</v>
      </c>
      <c r="L428" s="188"/>
      <c r="M428" s="189" t="s">
        <v>1</v>
      </c>
      <c r="N428" s="190" t="s">
        <v>38</v>
      </c>
      <c r="O428" s="68"/>
      <c r="P428" s="191">
        <f>O428*H428</f>
        <v>0</v>
      </c>
      <c r="Q428" s="191">
        <v>0</v>
      </c>
      <c r="R428" s="191">
        <f>Q428*H428</f>
        <v>0</v>
      </c>
      <c r="S428" s="191">
        <v>0</v>
      </c>
      <c r="T428" s="192">
        <f>S428*H428</f>
        <v>0</v>
      </c>
      <c r="U428" s="31"/>
      <c r="V428" s="31"/>
      <c r="W428" s="31"/>
      <c r="X428" s="31"/>
      <c r="Y428" s="31"/>
      <c r="Z428" s="31"/>
      <c r="AA428" s="31"/>
      <c r="AB428" s="31"/>
      <c r="AC428" s="31"/>
      <c r="AD428" s="31"/>
      <c r="AE428" s="31"/>
      <c r="AR428" s="193" t="s">
        <v>155</v>
      </c>
      <c r="AT428" s="193" t="s">
        <v>150</v>
      </c>
      <c r="AU428" s="193" t="s">
        <v>82</v>
      </c>
      <c r="AY428" s="14" t="s">
        <v>149</v>
      </c>
      <c r="BE428" s="194">
        <f>IF(N428="základní",J428,0)</f>
        <v>0</v>
      </c>
      <c r="BF428" s="194">
        <f>IF(N428="snížená",J428,0)</f>
        <v>0</v>
      </c>
      <c r="BG428" s="194">
        <f>IF(N428="zákl. přenesená",J428,0)</f>
        <v>0</v>
      </c>
      <c r="BH428" s="194">
        <f>IF(N428="sníž. přenesená",J428,0)</f>
        <v>0</v>
      </c>
      <c r="BI428" s="194">
        <f>IF(N428="nulová",J428,0)</f>
        <v>0</v>
      </c>
      <c r="BJ428" s="14" t="s">
        <v>80</v>
      </c>
      <c r="BK428" s="194">
        <f>ROUND(I428*H428,2)</f>
        <v>0</v>
      </c>
      <c r="BL428" s="14" t="s">
        <v>155</v>
      </c>
      <c r="BM428" s="193" t="s">
        <v>918</v>
      </c>
    </row>
    <row r="429" spans="1:65" s="2" customFormat="1" ht="11.25">
      <c r="A429" s="31"/>
      <c r="B429" s="32"/>
      <c r="C429" s="33"/>
      <c r="D429" s="195" t="s">
        <v>157</v>
      </c>
      <c r="E429" s="33"/>
      <c r="F429" s="196" t="s">
        <v>917</v>
      </c>
      <c r="G429" s="33"/>
      <c r="H429" s="33"/>
      <c r="I429" s="197"/>
      <c r="J429" s="33"/>
      <c r="K429" s="33"/>
      <c r="L429" s="36"/>
      <c r="M429" s="198"/>
      <c r="N429" s="199"/>
      <c r="O429" s="68"/>
      <c r="P429" s="68"/>
      <c r="Q429" s="68"/>
      <c r="R429" s="68"/>
      <c r="S429" s="68"/>
      <c r="T429" s="69"/>
      <c r="U429" s="31"/>
      <c r="V429" s="31"/>
      <c r="W429" s="31"/>
      <c r="X429" s="31"/>
      <c r="Y429" s="31"/>
      <c r="Z429" s="31"/>
      <c r="AA429" s="31"/>
      <c r="AB429" s="31"/>
      <c r="AC429" s="31"/>
      <c r="AD429" s="31"/>
      <c r="AE429" s="31"/>
      <c r="AT429" s="14" t="s">
        <v>157</v>
      </c>
      <c r="AU429" s="14" t="s">
        <v>82</v>
      </c>
    </row>
    <row r="430" spans="1:65" s="2" customFormat="1" ht="24.2" customHeight="1">
      <c r="A430" s="31"/>
      <c r="B430" s="32"/>
      <c r="C430" s="181" t="s">
        <v>919</v>
      </c>
      <c r="D430" s="181" t="s">
        <v>150</v>
      </c>
      <c r="E430" s="182" t="s">
        <v>920</v>
      </c>
      <c r="F430" s="183" t="s">
        <v>921</v>
      </c>
      <c r="G430" s="184" t="s">
        <v>197</v>
      </c>
      <c r="H430" s="185">
        <v>1</v>
      </c>
      <c r="I430" s="186"/>
      <c r="J430" s="187">
        <f>ROUND(I430*H430,2)</f>
        <v>0</v>
      </c>
      <c r="K430" s="183" t="s">
        <v>154</v>
      </c>
      <c r="L430" s="188"/>
      <c r="M430" s="189" t="s">
        <v>1</v>
      </c>
      <c r="N430" s="190" t="s">
        <v>38</v>
      </c>
      <c r="O430" s="68"/>
      <c r="P430" s="191">
        <f>O430*H430</f>
        <v>0</v>
      </c>
      <c r="Q430" s="191">
        <v>0</v>
      </c>
      <c r="R430" s="191">
        <f>Q430*H430</f>
        <v>0</v>
      </c>
      <c r="S430" s="191">
        <v>0</v>
      </c>
      <c r="T430" s="192">
        <f>S430*H430</f>
        <v>0</v>
      </c>
      <c r="U430" s="31"/>
      <c r="V430" s="31"/>
      <c r="W430" s="31"/>
      <c r="X430" s="31"/>
      <c r="Y430" s="31"/>
      <c r="Z430" s="31"/>
      <c r="AA430" s="31"/>
      <c r="AB430" s="31"/>
      <c r="AC430" s="31"/>
      <c r="AD430" s="31"/>
      <c r="AE430" s="31"/>
      <c r="AR430" s="193" t="s">
        <v>155</v>
      </c>
      <c r="AT430" s="193" t="s">
        <v>150</v>
      </c>
      <c r="AU430" s="193" t="s">
        <v>82</v>
      </c>
      <c r="AY430" s="14" t="s">
        <v>149</v>
      </c>
      <c r="BE430" s="194">
        <f>IF(N430="základní",J430,0)</f>
        <v>0</v>
      </c>
      <c r="BF430" s="194">
        <f>IF(N430="snížená",J430,0)</f>
        <v>0</v>
      </c>
      <c r="BG430" s="194">
        <f>IF(N430="zákl. přenesená",J430,0)</f>
        <v>0</v>
      </c>
      <c r="BH430" s="194">
        <f>IF(N430="sníž. přenesená",J430,0)</f>
        <v>0</v>
      </c>
      <c r="BI430" s="194">
        <f>IF(N430="nulová",J430,0)</f>
        <v>0</v>
      </c>
      <c r="BJ430" s="14" t="s">
        <v>80</v>
      </c>
      <c r="BK430" s="194">
        <f>ROUND(I430*H430,2)</f>
        <v>0</v>
      </c>
      <c r="BL430" s="14" t="s">
        <v>155</v>
      </c>
      <c r="BM430" s="193" t="s">
        <v>922</v>
      </c>
    </row>
    <row r="431" spans="1:65" s="2" customFormat="1" ht="11.25">
      <c r="A431" s="31"/>
      <c r="B431" s="32"/>
      <c r="C431" s="33"/>
      <c r="D431" s="195" t="s">
        <v>157</v>
      </c>
      <c r="E431" s="33"/>
      <c r="F431" s="196" t="s">
        <v>921</v>
      </c>
      <c r="G431" s="33"/>
      <c r="H431" s="33"/>
      <c r="I431" s="197"/>
      <c r="J431" s="33"/>
      <c r="K431" s="33"/>
      <c r="L431" s="36"/>
      <c r="M431" s="198"/>
      <c r="N431" s="199"/>
      <c r="O431" s="68"/>
      <c r="P431" s="68"/>
      <c r="Q431" s="68"/>
      <c r="R431" s="68"/>
      <c r="S431" s="68"/>
      <c r="T431" s="69"/>
      <c r="U431" s="31"/>
      <c r="V431" s="31"/>
      <c r="W431" s="31"/>
      <c r="X431" s="31"/>
      <c r="Y431" s="31"/>
      <c r="Z431" s="31"/>
      <c r="AA431" s="31"/>
      <c r="AB431" s="31"/>
      <c r="AC431" s="31"/>
      <c r="AD431" s="31"/>
      <c r="AE431" s="31"/>
      <c r="AT431" s="14" t="s">
        <v>157</v>
      </c>
      <c r="AU431" s="14" t="s">
        <v>82</v>
      </c>
    </row>
    <row r="432" spans="1:65" s="2" customFormat="1" ht="62.65" customHeight="1">
      <c r="A432" s="31"/>
      <c r="B432" s="32"/>
      <c r="C432" s="181" t="s">
        <v>923</v>
      </c>
      <c r="D432" s="181" t="s">
        <v>150</v>
      </c>
      <c r="E432" s="182" t="s">
        <v>924</v>
      </c>
      <c r="F432" s="183" t="s">
        <v>925</v>
      </c>
      <c r="G432" s="184" t="s">
        <v>197</v>
      </c>
      <c r="H432" s="185">
        <v>6</v>
      </c>
      <c r="I432" s="186"/>
      <c r="J432" s="187">
        <f>ROUND(I432*H432,2)</f>
        <v>0</v>
      </c>
      <c r="K432" s="183" t="s">
        <v>154</v>
      </c>
      <c r="L432" s="188"/>
      <c r="M432" s="189" t="s">
        <v>1</v>
      </c>
      <c r="N432" s="190" t="s">
        <v>38</v>
      </c>
      <c r="O432" s="68"/>
      <c r="P432" s="191">
        <f>O432*H432</f>
        <v>0</v>
      </c>
      <c r="Q432" s="191">
        <v>0</v>
      </c>
      <c r="R432" s="191">
        <f>Q432*H432</f>
        <v>0</v>
      </c>
      <c r="S432" s="191">
        <v>0</v>
      </c>
      <c r="T432" s="192">
        <f>S432*H432</f>
        <v>0</v>
      </c>
      <c r="U432" s="31"/>
      <c r="V432" s="31"/>
      <c r="W432" s="31"/>
      <c r="X432" s="31"/>
      <c r="Y432" s="31"/>
      <c r="Z432" s="31"/>
      <c r="AA432" s="31"/>
      <c r="AB432" s="31"/>
      <c r="AC432" s="31"/>
      <c r="AD432" s="31"/>
      <c r="AE432" s="31"/>
      <c r="AR432" s="193" t="s">
        <v>180</v>
      </c>
      <c r="AT432" s="193" t="s">
        <v>150</v>
      </c>
      <c r="AU432" s="193" t="s">
        <v>82</v>
      </c>
      <c r="AY432" s="14" t="s">
        <v>149</v>
      </c>
      <c r="BE432" s="194">
        <f>IF(N432="základní",J432,0)</f>
        <v>0</v>
      </c>
      <c r="BF432" s="194">
        <f>IF(N432="snížená",J432,0)</f>
        <v>0</v>
      </c>
      <c r="BG432" s="194">
        <f>IF(N432="zákl. přenesená",J432,0)</f>
        <v>0</v>
      </c>
      <c r="BH432" s="194">
        <f>IF(N432="sníž. přenesená",J432,0)</f>
        <v>0</v>
      </c>
      <c r="BI432" s="194">
        <f>IF(N432="nulová",J432,0)</f>
        <v>0</v>
      </c>
      <c r="BJ432" s="14" t="s">
        <v>80</v>
      </c>
      <c r="BK432" s="194">
        <f>ROUND(I432*H432,2)</f>
        <v>0</v>
      </c>
      <c r="BL432" s="14" t="s">
        <v>164</v>
      </c>
      <c r="BM432" s="193" t="s">
        <v>926</v>
      </c>
    </row>
    <row r="433" spans="1:65" s="2" customFormat="1" ht="39">
      <c r="A433" s="31"/>
      <c r="B433" s="32"/>
      <c r="C433" s="33"/>
      <c r="D433" s="195" t="s">
        <v>157</v>
      </c>
      <c r="E433" s="33"/>
      <c r="F433" s="196" t="s">
        <v>925</v>
      </c>
      <c r="G433" s="33"/>
      <c r="H433" s="33"/>
      <c r="I433" s="197"/>
      <c r="J433" s="33"/>
      <c r="K433" s="33"/>
      <c r="L433" s="36"/>
      <c r="M433" s="198"/>
      <c r="N433" s="199"/>
      <c r="O433" s="68"/>
      <c r="P433" s="68"/>
      <c r="Q433" s="68"/>
      <c r="R433" s="68"/>
      <c r="S433" s="68"/>
      <c r="T433" s="69"/>
      <c r="U433" s="31"/>
      <c r="V433" s="31"/>
      <c r="W433" s="31"/>
      <c r="X433" s="31"/>
      <c r="Y433" s="31"/>
      <c r="Z433" s="31"/>
      <c r="AA433" s="31"/>
      <c r="AB433" s="31"/>
      <c r="AC433" s="31"/>
      <c r="AD433" s="31"/>
      <c r="AE433" s="31"/>
      <c r="AT433" s="14" t="s">
        <v>157</v>
      </c>
      <c r="AU433" s="14" t="s">
        <v>82</v>
      </c>
    </row>
    <row r="434" spans="1:65" s="2" customFormat="1" ht="19.5">
      <c r="A434" s="31"/>
      <c r="B434" s="32"/>
      <c r="C434" s="33"/>
      <c r="D434" s="195" t="s">
        <v>495</v>
      </c>
      <c r="E434" s="33"/>
      <c r="F434" s="220" t="s">
        <v>927</v>
      </c>
      <c r="G434" s="33"/>
      <c r="H434" s="33"/>
      <c r="I434" s="197"/>
      <c r="J434" s="33"/>
      <c r="K434" s="33"/>
      <c r="L434" s="36"/>
      <c r="M434" s="198"/>
      <c r="N434" s="199"/>
      <c r="O434" s="68"/>
      <c r="P434" s="68"/>
      <c r="Q434" s="68"/>
      <c r="R434" s="68"/>
      <c r="S434" s="68"/>
      <c r="T434" s="69"/>
      <c r="U434" s="31"/>
      <c r="V434" s="31"/>
      <c r="W434" s="31"/>
      <c r="X434" s="31"/>
      <c r="Y434" s="31"/>
      <c r="Z434" s="31"/>
      <c r="AA434" s="31"/>
      <c r="AB434" s="31"/>
      <c r="AC434" s="31"/>
      <c r="AD434" s="31"/>
      <c r="AE434" s="31"/>
      <c r="AT434" s="14" t="s">
        <v>495</v>
      </c>
      <c r="AU434" s="14" t="s">
        <v>82</v>
      </c>
    </row>
    <row r="435" spans="1:65" s="2" customFormat="1" ht="24.2" customHeight="1">
      <c r="A435" s="31"/>
      <c r="B435" s="32"/>
      <c r="C435" s="200" t="s">
        <v>928</v>
      </c>
      <c r="D435" s="200" t="s">
        <v>185</v>
      </c>
      <c r="E435" s="201" t="s">
        <v>929</v>
      </c>
      <c r="F435" s="202" t="s">
        <v>930</v>
      </c>
      <c r="G435" s="203" t="s">
        <v>197</v>
      </c>
      <c r="H435" s="204">
        <v>4</v>
      </c>
      <c r="I435" s="205"/>
      <c r="J435" s="206">
        <f>ROUND(I435*H435,2)</f>
        <v>0</v>
      </c>
      <c r="K435" s="202" t="s">
        <v>154</v>
      </c>
      <c r="L435" s="36"/>
      <c r="M435" s="207" t="s">
        <v>1</v>
      </c>
      <c r="N435" s="208" t="s">
        <v>38</v>
      </c>
      <c r="O435" s="68"/>
      <c r="P435" s="191">
        <f>O435*H435</f>
        <v>0</v>
      </c>
      <c r="Q435" s="191">
        <v>0</v>
      </c>
      <c r="R435" s="191">
        <f>Q435*H435</f>
        <v>0</v>
      </c>
      <c r="S435" s="191">
        <v>0</v>
      </c>
      <c r="T435" s="192">
        <f>S435*H435</f>
        <v>0</v>
      </c>
      <c r="U435" s="31"/>
      <c r="V435" s="31"/>
      <c r="W435" s="31"/>
      <c r="X435" s="31"/>
      <c r="Y435" s="31"/>
      <c r="Z435" s="31"/>
      <c r="AA435" s="31"/>
      <c r="AB435" s="31"/>
      <c r="AC435" s="31"/>
      <c r="AD435" s="31"/>
      <c r="AE435" s="31"/>
      <c r="AR435" s="193" t="s">
        <v>164</v>
      </c>
      <c r="AT435" s="193" t="s">
        <v>185</v>
      </c>
      <c r="AU435" s="193" t="s">
        <v>82</v>
      </c>
      <c r="AY435" s="14" t="s">
        <v>149</v>
      </c>
      <c r="BE435" s="194">
        <f>IF(N435="základní",J435,0)</f>
        <v>0</v>
      </c>
      <c r="BF435" s="194">
        <f>IF(N435="snížená",J435,0)</f>
        <v>0</v>
      </c>
      <c r="BG435" s="194">
        <f>IF(N435="zákl. přenesená",J435,0)</f>
        <v>0</v>
      </c>
      <c r="BH435" s="194">
        <f>IF(N435="sníž. přenesená",J435,0)</f>
        <v>0</v>
      </c>
      <c r="BI435" s="194">
        <f>IF(N435="nulová",J435,0)</f>
        <v>0</v>
      </c>
      <c r="BJ435" s="14" t="s">
        <v>80</v>
      </c>
      <c r="BK435" s="194">
        <f>ROUND(I435*H435,2)</f>
        <v>0</v>
      </c>
      <c r="BL435" s="14" t="s">
        <v>164</v>
      </c>
      <c r="BM435" s="193" t="s">
        <v>931</v>
      </c>
    </row>
    <row r="436" spans="1:65" s="2" customFormat="1" ht="19.5">
      <c r="A436" s="31"/>
      <c r="B436" s="32"/>
      <c r="C436" s="33"/>
      <c r="D436" s="195" t="s">
        <v>157</v>
      </c>
      <c r="E436" s="33"/>
      <c r="F436" s="196" t="s">
        <v>930</v>
      </c>
      <c r="G436" s="33"/>
      <c r="H436" s="33"/>
      <c r="I436" s="197"/>
      <c r="J436" s="33"/>
      <c r="K436" s="33"/>
      <c r="L436" s="36"/>
      <c r="M436" s="198"/>
      <c r="N436" s="199"/>
      <c r="O436" s="68"/>
      <c r="P436" s="68"/>
      <c r="Q436" s="68"/>
      <c r="R436" s="68"/>
      <c r="S436" s="68"/>
      <c r="T436" s="69"/>
      <c r="U436" s="31"/>
      <c r="V436" s="31"/>
      <c r="W436" s="31"/>
      <c r="X436" s="31"/>
      <c r="Y436" s="31"/>
      <c r="Z436" s="31"/>
      <c r="AA436" s="31"/>
      <c r="AB436" s="31"/>
      <c r="AC436" s="31"/>
      <c r="AD436" s="31"/>
      <c r="AE436" s="31"/>
      <c r="AT436" s="14" t="s">
        <v>157</v>
      </c>
      <c r="AU436" s="14" t="s">
        <v>82</v>
      </c>
    </row>
    <row r="437" spans="1:65" s="2" customFormat="1" ht="24.2" customHeight="1">
      <c r="A437" s="31"/>
      <c r="B437" s="32"/>
      <c r="C437" s="181" t="s">
        <v>932</v>
      </c>
      <c r="D437" s="181" t="s">
        <v>150</v>
      </c>
      <c r="E437" s="182" t="s">
        <v>933</v>
      </c>
      <c r="F437" s="183" t="s">
        <v>934</v>
      </c>
      <c r="G437" s="184" t="s">
        <v>197</v>
      </c>
      <c r="H437" s="185">
        <v>2</v>
      </c>
      <c r="I437" s="186"/>
      <c r="J437" s="187">
        <f>ROUND(I437*H437,2)</f>
        <v>0</v>
      </c>
      <c r="K437" s="183" t="s">
        <v>154</v>
      </c>
      <c r="L437" s="188"/>
      <c r="M437" s="189" t="s">
        <v>1</v>
      </c>
      <c r="N437" s="190" t="s">
        <v>38</v>
      </c>
      <c r="O437" s="68"/>
      <c r="P437" s="191">
        <f>O437*H437</f>
        <v>0</v>
      </c>
      <c r="Q437" s="191">
        <v>0</v>
      </c>
      <c r="R437" s="191">
        <f>Q437*H437</f>
        <v>0</v>
      </c>
      <c r="S437" s="191">
        <v>0</v>
      </c>
      <c r="T437" s="192">
        <f>S437*H437</f>
        <v>0</v>
      </c>
      <c r="U437" s="31"/>
      <c r="V437" s="31"/>
      <c r="W437" s="31"/>
      <c r="X437" s="31"/>
      <c r="Y437" s="31"/>
      <c r="Z437" s="31"/>
      <c r="AA437" s="31"/>
      <c r="AB437" s="31"/>
      <c r="AC437" s="31"/>
      <c r="AD437" s="31"/>
      <c r="AE437" s="31"/>
      <c r="AR437" s="193" t="s">
        <v>155</v>
      </c>
      <c r="AT437" s="193" t="s">
        <v>150</v>
      </c>
      <c r="AU437" s="193" t="s">
        <v>82</v>
      </c>
      <c r="AY437" s="14" t="s">
        <v>149</v>
      </c>
      <c r="BE437" s="194">
        <f>IF(N437="základní",J437,0)</f>
        <v>0</v>
      </c>
      <c r="BF437" s="194">
        <f>IF(N437="snížená",J437,0)</f>
        <v>0</v>
      </c>
      <c r="BG437" s="194">
        <f>IF(N437="zákl. přenesená",J437,0)</f>
        <v>0</v>
      </c>
      <c r="BH437" s="194">
        <f>IF(N437="sníž. přenesená",J437,0)</f>
        <v>0</v>
      </c>
      <c r="BI437" s="194">
        <f>IF(N437="nulová",J437,0)</f>
        <v>0</v>
      </c>
      <c r="BJ437" s="14" t="s">
        <v>80</v>
      </c>
      <c r="BK437" s="194">
        <f>ROUND(I437*H437,2)</f>
        <v>0</v>
      </c>
      <c r="BL437" s="14" t="s">
        <v>155</v>
      </c>
      <c r="BM437" s="193" t="s">
        <v>935</v>
      </c>
    </row>
    <row r="438" spans="1:65" s="2" customFormat="1" ht="11.25">
      <c r="A438" s="31"/>
      <c r="B438" s="32"/>
      <c r="C438" s="33"/>
      <c r="D438" s="195" t="s">
        <v>157</v>
      </c>
      <c r="E438" s="33"/>
      <c r="F438" s="196" t="s">
        <v>934</v>
      </c>
      <c r="G438" s="33"/>
      <c r="H438" s="33"/>
      <c r="I438" s="197"/>
      <c r="J438" s="33"/>
      <c r="K438" s="33"/>
      <c r="L438" s="36"/>
      <c r="M438" s="198"/>
      <c r="N438" s="199"/>
      <c r="O438" s="68"/>
      <c r="P438" s="68"/>
      <c r="Q438" s="68"/>
      <c r="R438" s="68"/>
      <c r="S438" s="68"/>
      <c r="T438" s="69"/>
      <c r="U438" s="31"/>
      <c r="V438" s="31"/>
      <c r="W438" s="31"/>
      <c r="X438" s="31"/>
      <c r="Y438" s="31"/>
      <c r="Z438" s="31"/>
      <c r="AA438" s="31"/>
      <c r="AB438" s="31"/>
      <c r="AC438" s="31"/>
      <c r="AD438" s="31"/>
      <c r="AE438" s="31"/>
      <c r="AT438" s="14" t="s">
        <v>157</v>
      </c>
      <c r="AU438" s="14" t="s">
        <v>82</v>
      </c>
    </row>
    <row r="439" spans="1:65" s="2" customFormat="1" ht="49.15" customHeight="1">
      <c r="A439" s="31"/>
      <c r="B439" s="32"/>
      <c r="C439" s="181" t="s">
        <v>936</v>
      </c>
      <c r="D439" s="181" t="s">
        <v>150</v>
      </c>
      <c r="E439" s="182" t="s">
        <v>937</v>
      </c>
      <c r="F439" s="183" t="s">
        <v>938</v>
      </c>
      <c r="G439" s="184" t="s">
        <v>197</v>
      </c>
      <c r="H439" s="185">
        <v>3</v>
      </c>
      <c r="I439" s="186"/>
      <c r="J439" s="187">
        <f>ROUND(I439*H439,2)</f>
        <v>0</v>
      </c>
      <c r="K439" s="183" t="s">
        <v>154</v>
      </c>
      <c r="L439" s="188"/>
      <c r="M439" s="189" t="s">
        <v>1</v>
      </c>
      <c r="N439" s="190" t="s">
        <v>38</v>
      </c>
      <c r="O439" s="68"/>
      <c r="P439" s="191">
        <f>O439*H439</f>
        <v>0</v>
      </c>
      <c r="Q439" s="191">
        <v>0</v>
      </c>
      <c r="R439" s="191">
        <f>Q439*H439</f>
        <v>0</v>
      </c>
      <c r="S439" s="191">
        <v>0</v>
      </c>
      <c r="T439" s="192">
        <f>S439*H439</f>
        <v>0</v>
      </c>
      <c r="U439" s="31"/>
      <c r="V439" s="31"/>
      <c r="W439" s="31"/>
      <c r="X439" s="31"/>
      <c r="Y439" s="31"/>
      <c r="Z439" s="31"/>
      <c r="AA439" s="31"/>
      <c r="AB439" s="31"/>
      <c r="AC439" s="31"/>
      <c r="AD439" s="31"/>
      <c r="AE439" s="31"/>
      <c r="AR439" s="193" t="s">
        <v>180</v>
      </c>
      <c r="AT439" s="193" t="s">
        <v>150</v>
      </c>
      <c r="AU439" s="193" t="s">
        <v>82</v>
      </c>
      <c r="AY439" s="14" t="s">
        <v>149</v>
      </c>
      <c r="BE439" s="194">
        <f>IF(N439="základní",J439,0)</f>
        <v>0</v>
      </c>
      <c r="BF439" s="194">
        <f>IF(N439="snížená",J439,0)</f>
        <v>0</v>
      </c>
      <c r="BG439" s="194">
        <f>IF(N439="zákl. přenesená",J439,0)</f>
        <v>0</v>
      </c>
      <c r="BH439" s="194">
        <f>IF(N439="sníž. přenesená",J439,0)</f>
        <v>0</v>
      </c>
      <c r="BI439" s="194">
        <f>IF(N439="nulová",J439,0)</f>
        <v>0</v>
      </c>
      <c r="BJ439" s="14" t="s">
        <v>80</v>
      </c>
      <c r="BK439" s="194">
        <f>ROUND(I439*H439,2)</f>
        <v>0</v>
      </c>
      <c r="BL439" s="14" t="s">
        <v>164</v>
      </c>
      <c r="BM439" s="193" t="s">
        <v>939</v>
      </c>
    </row>
    <row r="440" spans="1:65" s="2" customFormat="1" ht="29.25">
      <c r="A440" s="31"/>
      <c r="B440" s="32"/>
      <c r="C440" s="33"/>
      <c r="D440" s="195" t="s">
        <v>157</v>
      </c>
      <c r="E440" s="33"/>
      <c r="F440" s="196" t="s">
        <v>938</v>
      </c>
      <c r="G440" s="33"/>
      <c r="H440" s="33"/>
      <c r="I440" s="197"/>
      <c r="J440" s="33"/>
      <c r="K440" s="33"/>
      <c r="L440" s="36"/>
      <c r="M440" s="198"/>
      <c r="N440" s="199"/>
      <c r="O440" s="68"/>
      <c r="P440" s="68"/>
      <c r="Q440" s="68"/>
      <c r="R440" s="68"/>
      <c r="S440" s="68"/>
      <c r="T440" s="69"/>
      <c r="U440" s="31"/>
      <c r="V440" s="31"/>
      <c r="W440" s="31"/>
      <c r="X440" s="31"/>
      <c r="Y440" s="31"/>
      <c r="Z440" s="31"/>
      <c r="AA440" s="31"/>
      <c r="AB440" s="31"/>
      <c r="AC440" s="31"/>
      <c r="AD440" s="31"/>
      <c r="AE440" s="31"/>
      <c r="AT440" s="14" t="s">
        <v>157</v>
      </c>
      <c r="AU440" s="14" t="s">
        <v>82</v>
      </c>
    </row>
    <row r="441" spans="1:65" s="2" customFormat="1" ht="24.2" customHeight="1">
      <c r="A441" s="31"/>
      <c r="B441" s="32"/>
      <c r="C441" s="181" t="s">
        <v>940</v>
      </c>
      <c r="D441" s="181" t="s">
        <v>150</v>
      </c>
      <c r="E441" s="182" t="s">
        <v>941</v>
      </c>
      <c r="F441" s="183" t="s">
        <v>942</v>
      </c>
      <c r="G441" s="184" t="s">
        <v>197</v>
      </c>
      <c r="H441" s="185">
        <v>2</v>
      </c>
      <c r="I441" s="186"/>
      <c r="J441" s="187">
        <f>ROUND(I441*H441,2)</f>
        <v>0</v>
      </c>
      <c r="K441" s="183" t="s">
        <v>154</v>
      </c>
      <c r="L441" s="188"/>
      <c r="M441" s="189" t="s">
        <v>1</v>
      </c>
      <c r="N441" s="190" t="s">
        <v>38</v>
      </c>
      <c r="O441" s="68"/>
      <c r="P441" s="191">
        <f>O441*H441</f>
        <v>0</v>
      </c>
      <c r="Q441" s="191">
        <v>0</v>
      </c>
      <c r="R441" s="191">
        <f>Q441*H441</f>
        <v>0</v>
      </c>
      <c r="S441" s="191">
        <v>0</v>
      </c>
      <c r="T441" s="192">
        <f>S441*H441</f>
        <v>0</v>
      </c>
      <c r="U441" s="31"/>
      <c r="V441" s="31"/>
      <c r="W441" s="31"/>
      <c r="X441" s="31"/>
      <c r="Y441" s="31"/>
      <c r="Z441" s="31"/>
      <c r="AA441" s="31"/>
      <c r="AB441" s="31"/>
      <c r="AC441" s="31"/>
      <c r="AD441" s="31"/>
      <c r="AE441" s="31"/>
      <c r="AR441" s="193" t="s">
        <v>180</v>
      </c>
      <c r="AT441" s="193" t="s">
        <v>150</v>
      </c>
      <c r="AU441" s="193" t="s">
        <v>82</v>
      </c>
      <c r="AY441" s="14" t="s">
        <v>149</v>
      </c>
      <c r="BE441" s="194">
        <f>IF(N441="základní",J441,0)</f>
        <v>0</v>
      </c>
      <c r="BF441" s="194">
        <f>IF(N441="snížená",J441,0)</f>
        <v>0</v>
      </c>
      <c r="BG441" s="194">
        <f>IF(N441="zákl. přenesená",J441,0)</f>
        <v>0</v>
      </c>
      <c r="BH441" s="194">
        <f>IF(N441="sníž. přenesená",J441,0)</f>
        <v>0</v>
      </c>
      <c r="BI441" s="194">
        <f>IF(N441="nulová",J441,0)</f>
        <v>0</v>
      </c>
      <c r="BJ441" s="14" t="s">
        <v>80</v>
      </c>
      <c r="BK441" s="194">
        <f>ROUND(I441*H441,2)</f>
        <v>0</v>
      </c>
      <c r="BL441" s="14" t="s">
        <v>164</v>
      </c>
      <c r="BM441" s="193" t="s">
        <v>943</v>
      </c>
    </row>
    <row r="442" spans="1:65" s="2" customFormat="1" ht="19.5">
      <c r="A442" s="31"/>
      <c r="B442" s="32"/>
      <c r="C442" s="33"/>
      <c r="D442" s="195" t="s">
        <v>157</v>
      </c>
      <c r="E442" s="33"/>
      <c r="F442" s="196" t="s">
        <v>942</v>
      </c>
      <c r="G442" s="33"/>
      <c r="H442" s="33"/>
      <c r="I442" s="197"/>
      <c r="J442" s="33"/>
      <c r="K442" s="33"/>
      <c r="L442" s="36"/>
      <c r="M442" s="198"/>
      <c r="N442" s="199"/>
      <c r="O442" s="68"/>
      <c r="P442" s="68"/>
      <c r="Q442" s="68"/>
      <c r="R442" s="68"/>
      <c r="S442" s="68"/>
      <c r="T442" s="69"/>
      <c r="U442" s="31"/>
      <c r="V442" s="31"/>
      <c r="W442" s="31"/>
      <c r="X442" s="31"/>
      <c r="Y442" s="31"/>
      <c r="Z442" s="31"/>
      <c r="AA442" s="31"/>
      <c r="AB442" s="31"/>
      <c r="AC442" s="31"/>
      <c r="AD442" s="31"/>
      <c r="AE442" s="31"/>
      <c r="AT442" s="14" t="s">
        <v>157</v>
      </c>
      <c r="AU442" s="14" t="s">
        <v>82</v>
      </c>
    </row>
    <row r="443" spans="1:65" s="2" customFormat="1" ht="49.15" customHeight="1">
      <c r="A443" s="31"/>
      <c r="B443" s="32"/>
      <c r="C443" s="181" t="s">
        <v>944</v>
      </c>
      <c r="D443" s="181" t="s">
        <v>150</v>
      </c>
      <c r="E443" s="182" t="s">
        <v>945</v>
      </c>
      <c r="F443" s="183" t="s">
        <v>946</v>
      </c>
      <c r="G443" s="184" t="s">
        <v>197</v>
      </c>
      <c r="H443" s="185">
        <v>1</v>
      </c>
      <c r="I443" s="186"/>
      <c r="J443" s="187">
        <f>ROUND(I443*H443,2)</f>
        <v>0</v>
      </c>
      <c r="K443" s="183" t="s">
        <v>154</v>
      </c>
      <c r="L443" s="188"/>
      <c r="M443" s="189" t="s">
        <v>1</v>
      </c>
      <c r="N443" s="190" t="s">
        <v>38</v>
      </c>
      <c r="O443" s="68"/>
      <c r="P443" s="191">
        <f>O443*H443</f>
        <v>0</v>
      </c>
      <c r="Q443" s="191">
        <v>0</v>
      </c>
      <c r="R443" s="191">
        <f>Q443*H443</f>
        <v>0</v>
      </c>
      <c r="S443" s="191">
        <v>0</v>
      </c>
      <c r="T443" s="192">
        <f>S443*H443</f>
        <v>0</v>
      </c>
      <c r="U443" s="31"/>
      <c r="V443" s="31"/>
      <c r="W443" s="31"/>
      <c r="X443" s="31"/>
      <c r="Y443" s="31"/>
      <c r="Z443" s="31"/>
      <c r="AA443" s="31"/>
      <c r="AB443" s="31"/>
      <c r="AC443" s="31"/>
      <c r="AD443" s="31"/>
      <c r="AE443" s="31"/>
      <c r="AR443" s="193" t="s">
        <v>155</v>
      </c>
      <c r="AT443" s="193" t="s">
        <v>150</v>
      </c>
      <c r="AU443" s="193" t="s">
        <v>82</v>
      </c>
      <c r="AY443" s="14" t="s">
        <v>149</v>
      </c>
      <c r="BE443" s="194">
        <f>IF(N443="základní",J443,0)</f>
        <v>0</v>
      </c>
      <c r="BF443" s="194">
        <f>IF(N443="snížená",J443,0)</f>
        <v>0</v>
      </c>
      <c r="BG443" s="194">
        <f>IF(N443="zákl. přenesená",J443,0)</f>
        <v>0</v>
      </c>
      <c r="BH443" s="194">
        <f>IF(N443="sníž. přenesená",J443,0)</f>
        <v>0</v>
      </c>
      <c r="BI443" s="194">
        <f>IF(N443="nulová",J443,0)</f>
        <v>0</v>
      </c>
      <c r="BJ443" s="14" t="s">
        <v>80</v>
      </c>
      <c r="BK443" s="194">
        <f>ROUND(I443*H443,2)</f>
        <v>0</v>
      </c>
      <c r="BL443" s="14" t="s">
        <v>155</v>
      </c>
      <c r="BM443" s="193" t="s">
        <v>947</v>
      </c>
    </row>
    <row r="444" spans="1:65" s="2" customFormat="1" ht="29.25">
      <c r="A444" s="31"/>
      <c r="B444" s="32"/>
      <c r="C444" s="33"/>
      <c r="D444" s="195" t="s">
        <v>157</v>
      </c>
      <c r="E444" s="33"/>
      <c r="F444" s="196" t="s">
        <v>946</v>
      </c>
      <c r="G444" s="33"/>
      <c r="H444" s="33"/>
      <c r="I444" s="197"/>
      <c r="J444" s="33"/>
      <c r="K444" s="33"/>
      <c r="L444" s="36"/>
      <c r="M444" s="198"/>
      <c r="N444" s="199"/>
      <c r="O444" s="68"/>
      <c r="P444" s="68"/>
      <c r="Q444" s="68"/>
      <c r="R444" s="68"/>
      <c r="S444" s="68"/>
      <c r="T444" s="69"/>
      <c r="U444" s="31"/>
      <c r="V444" s="31"/>
      <c r="W444" s="31"/>
      <c r="X444" s="31"/>
      <c r="Y444" s="31"/>
      <c r="Z444" s="31"/>
      <c r="AA444" s="31"/>
      <c r="AB444" s="31"/>
      <c r="AC444" s="31"/>
      <c r="AD444" s="31"/>
      <c r="AE444" s="31"/>
      <c r="AT444" s="14" t="s">
        <v>157</v>
      </c>
      <c r="AU444" s="14" t="s">
        <v>82</v>
      </c>
    </row>
    <row r="445" spans="1:65" s="2" customFormat="1" ht="49.15" customHeight="1">
      <c r="A445" s="31"/>
      <c r="B445" s="32"/>
      <c r="C445" s="181" t="s">
        <v>948</v>
      </c>
      <c r="D445" s="181" t="s">
        <v>150</v>
      </c>
      <c r="E445" s="182" t="s">
        <v>949</v>
      </c>
      <c r="F445" s="183" t="s">
        <v>950</v>
      </c>
      <c r="G445" s="184" t="s">
        <v>197</v>
      </c>
      <c r="H445" s="185">
        <v>1</v>
      </c>
      <c r="I445" s="186"/>
      <c r="J445" s="187">
        <f>ROUND(I445*H445,2)</f>
        <v>0</v>
      </c>
      <c r="K445" s="183" t="s">
        <v>154</v>
      </c>
      <c r="L445" s="188"/>
      <c r="M445" s="189" t="s">
        <v>1</v>
      </c>
      <c r="N445" s="190" t="s">
        <v>38</v>
      </c>
      <c r="O445" s="68"/>
      <c r="P445" s="191">
        <f>O445*H445</f>
        <v>0</v>
      </c>
      <c r="Q445" s="191">
        <v>0</v>
      </c>
      <c r="R445" s="191">
        <f>Q445*H445</f>
        <v>0</v>
      </c>
      <c r="S445" s="191">
        <v>0</v>
      </c>
      <c r="T445" s="192">
        <f>S445*H445</f>
        <v>0</v>
      </c>
      <c r="U445" s="31"/>
      <c r="V445" s="31"/>
      <c r="W445" s="31"/>
      <c r="X445" s="31"/>
      <c r="Y445" s="31"/>
      <c r="Z445" s="31"/>
      <c r="AA445" s="31"/>
      <c r="AB445" s="31"/>
      <c r="AC445" s="31"/>
      <c r="AD445" s="31"/>
      <c r="AE445" s="31"/>
      <c r="AR445" s="193" t="s">
        <v>155</v>
      </c>
      <c r="AT445" s="193" t="s">
        <v>150</v>
      </c>
      <c r="AU445" s="193" t="s">
        <v>82</v>
      </c>
      <c r="AY445" s="14" t="s">
        <v>149</v>
      </c>
      <c r="BE445" s="194">
        <f>IF(N445="základní",J445,0)</f>
        <v>0</v>
      </c>
      <c r="BF445" s="194">
        <f>IF(N445="snížená",J445,0)</f>
        <v>0</v>
      </c>
      <c r="BG445" s="194">
        <f>IF(N445="zákl. přenesená",J445,0)</f>
        <v>0</v>
      </c>
      <c r="BH445" s="194">
        <f>IF(N445="sníž. přenesená",J445,0)</f>
        <v>0</v>
      </c>
      <c r="BI445" s="194">
        <f>IF(N445="nulová",J445,0)</f>
        <v>0</v>
      </c>
      <c r="BJ445" s="14" t="s">
        <v>80</v>
      </c>
      <c r="BK445" s="194">
        <f>ROUND(I445*H445,2)</f>
        <v>0</v>
      </c>
      <c r="BL445" s="14" t="s">
        <v>155</v>
      </c>
      <c r="BM445" s="193" t="s">
        <v>951</v>
      </c>
    </row>
    <row r="446" spans="1:65" s="2" customFormat="1" ht="29.25">
      <c r="A446" s="31"/>
      <c r="B446" s="32"/>
      <c r="C446" s="33"/>
      <c r="D446" s="195" t="s">
        <v>157</v>
      </c>
      <c r="E446" s="33"/>
      <c r="F446" s="196" t="s">
        <v>950</v>
      </c>
      <c r="G446" s="33"/>
      <c r="H446" s="33"/>
      <c r="I446" s="197"/>
      <c r="J446" s="33"/>
      <c r="K446" s="33"/>
      <c r="L446" s="36"/>
      <c r="M446" s="198"/>
      <c r="N446" s="199"/>
      <c r="O446" s="68"/>
      <c r="P446" s="68"/>
      <c r="Q446" s="68"/>
      <c r="R446" s="68"/>
      <c r="S446" s="68"/>
      <c r="T446" s="69"/>
      <c r="U446" s="31"/>
      <c r="V446" s="31"/>
      <c r="W446" s="31"/>
      <c r="X446" s="31"/>
      <c r="Y446" s="31"/>
      <c r="Z446" s="31"/>
      <c r="AA446" s="31"/>
      <c r="AB446" s="31"/>
      <c r="AC446" s="31"/>
      <c r="AD446" s="31"/>
      <c r="AE446" s="31"/>
      <c r="AT446" s="14" t="s">
        <v>157</v>
      </c>
      <c r="AU446" s="14" t="s">
        <v>82</v>
      </c>
    </row>
    <row r="447" spans="1:65" s="2" customFormat="1" ht="24.2" customHeight="1">
      <c r="A447" s="31"/>
      <c r="B447" s="32"/>
      <c r="C447" s="181" t="s">
        <v>952</v>
      </c>
      <c r="D447" s="181" t="s">
        <v>150</v>
      </c>
      <c r="E447" s="182" t="s">
        <v>953</v>
      </c>
      <c r="F447" s="183" t="s">
        <v>954</v>
      </c>
      <c r="G447" s="184" t="s">
        <v>197</v>
      </c>
      <c r="H447" s="185">
        <v>1</v>
      </c>
      <c r="I447" s="186"/>
      <c r="J447" s="187">
        <f>ROUND(I447*H447,2)</f>
        <v>0</v>
      </c>
      <c r="K447" s="183" t="s">
        <v>154</v>
      </c>
      <c r="L447" s="188"/>
      <c r="M447" s="189" t="s">
        <v>1</v>
      </c>
      <c r="N447" s="190" t="s">
        <v>38</v>
      </c>
      <c r="O447" s="68"/>
      <c r="P447" s="191">
        <f>O447*H447</f>
        <v>0</v>
      </c>
      <c r="Q447" s="191">
        <v>0</v>
      </c>
      <c r="R447" s="191">
        <f>Q447*H447</f>
        <v>0</v>
      </c>
      <c r="S447" s="191">
        <v>0</v>
      </c>
      <c r="T447" s="192">
        <f>S447*H447</f>
        <v>0</v>
      </c>
      <c r="U447" s="31"/>
      <c r="V447" s="31"/>
      <c r="W447" s="31"/>
      <c r="X447" s="31"/>
      <c r="Y447" s="31"/>
      <c r="Z447" s="31"/>
      <c r="AA447" s="31"/>
      <c r="AB447" s="31"/>
      <c r="AC447" s="31"/>
      <c r="AD447" s="31"/>
      <c r="AE447" s="31"/>
      <c r="AR447" s="193" t="s">
        <v>155</v>
      </c>
      <c r="AT447" s="193" t="s">
        <v>150</v>
      </c>
      <c r="AU447" s="193" t="s">
        <v>82</v>
      </c>
      <c r="AY447" s="14" t="s">
        <v>149</v>
      </c>
      <c r="BE447" s="194">
        <f>IF(N447="základní",J447,0)</f>
        <v>0</v>
      </c>
      <c r="BF447" s="194">
        <f>IF(N447="snížená",J447,0)</f>
        <v>0</v>
      </c>
      <c r="BG447" s="194">
        <f>IF(N447="zákl. přenesená",J447,0)</f>
        <v>0</v>
      </c>
      <c r="BH447" s="194">
        <f>IF(N447="sníž. přenesená",J447,0)</f>
        <v>0</v>
      </c>
      <c r="BI447" s="194">
        <f>IF(N447="nulová",J447,0)</f>
        <v>0</v>
      </c>
      <c r="BJ447" s="14" t="s">
        <v>80</v>
      </c>
      <c r="BK447" s="194">
        <f>ROUND(I447*H447,2)</f>
        <v>0</v>
      </c>
      <c r="BL447" s="14" t="s">
        <v>155</v>
      </c>
      <c r="BM447" s="193" t="s">
        <v>955</v>
      </c>
    </row>
    <row r="448" spans="1:65" s="2" customFormat="1" ht="11.25">
      <c r="A448" s="31"/>
      <c r="B448" s="32"/>
      <c r="C448" s="33"/>
      <c r="D448" s="195" t="s">
        <v>157</v>
      </c>
      <c r="E448" s="33"/>
      <c r="F448" s="196" t="s">
        <v>954</v>
      </c>
      <c r="G448" s="33"/>
      <c r="H448" s="33"/>
      <c r="I448" s="197"/>
      <c r="J448" s="33"/>
      <c r="K448" s="33"/>
      <c r="L448" s="36"/>
      <c r="M448" s="198"/>
      <c r="N448" s="199"/>
      <c r="O448" s="68"/>
      <c r="P448" s="68"/>
      <c r="Q448" s="68"/>
      <c r="R448" s="68"/>
      <c r="S448" s="68"/>
      <c r="T448" s="69"/>
      <c r="U448" s="31"/>
      <c r="V448" s="31"/>
      <c r="W448" s="31"/>
      <c r="X448" s="31"/>
      <c r="Y448" s="31"/>
      <c r="Z448" s="31"/>
      <c r="AA448" s="31"/>
      <c r="AB448" s="31"/>
      <c r="AC448" s="31"/>
      <c r="AD448" s="31"/>
      <c r="AE448" s="31"/>
      <c r="AT448" s="14" t="s">
        <v>157</v>
      </c>
      <c r="AU448" s="14" t="s">
        <v>82</v>
      </c>
    </row>
    <row r="449" spans="1:65" s="2" customFormat="1" ht="24.2" customHeight="1">
      <c r="A449" s="31"/>
      <c r="B449" s="32"/>
      <c r="C449" s="181" t="s">
        <v>956</v>
      </c>
      <c r="D449" s="181" t="s">
        <v>150</v>
      </c>
      <c r="E449" s="182" t="s">
        <v>957</v>
      </c>
      <c r="F449" s="183" t="s">
        <v>958</v>
      </c>
      <c r="G449" s="184" t="s">
        <v>197</v>
      </c>
      <c r="H449" s="185">
        <v>1</v>
      </c>
      <c r="I449" s="186"/>
      <c r="J449" s="187">
        <f>ROUND(I449*H449,2)</f>
        <v>0</v>
      </c>
      <c r="K449" s="183" t="s">
        <v>154</v>
      </c>
      <c r="L449" s="188"/>
      <c r="M449" s="189" t="s">
        <v>1</v>
      </c>
      <c r="N449" s="190" t="s">
        <v>38</v>
      </c>
      <c r="O449" s="68"/>
      <c r="P449" s="191">
        <f>O449*H449</f>
        <v>0</v>
      </c>
      <c r="Q449" s="191">
        <v>0</v>
      </c>
      <c r="R449" s="191">
        <f>Q449*H449</f>
        <v>0</v>
      </c>
      <c r="S449" s="191">
        <v>0</v>
      </c>
      <c r="T449" s="192">
        <f>S449*H449</f>
        <v>0</v>
      </c>
      <c r="U449" s="31"/>
      <c r="V449" s="31"/>
      <c r="W449" s="31"/>
      <c r="X449" s="31"/>
      <c r="Y449" s="31"/>
      <c r="Z449" s="31"/>
      <c r="AA449" s="31"/>
      <c r="AB449" s="31"/>
      <c r="AC449" s="31"/>
      <c r="AD449" s="31"/>
      <c r="AE449" s="31"/>
      <c r="AR449" s="193" t="s">
        <v>155</v>
      </c>
      <c r="AT449" s="193" t="s">
        <v>150</v>
      </c>
      <c r="AU449" s="193" t="s">
        <v>82</v>
      </c>
      <c r="AY449" s="14" t="s">
        <v>149</v>
      </c>
      <c r="BE449" s="194">
        <f>IF(N449="základní",J449,0)</f>
        <v>0</v>
      </c>
      <c r="BF449" s="194">
        <f>IF(N449="snížená",J449,0)</f>
        <v>0</v>
      </c>
      <c r="BG449" s="194">
        <f>IF(N449="zákl. přenesená",J449,0)</f>
        <v>0</v>
      </c>
      <c r="BH449" s="194">
        <f>IF(N449="sníž. přenesená",J449,0)</f>
        <v>0</v>
      </c>
      <c r="BI449" s="194">
        <f>IF(N449="nulová",J449,0)</f>
        <v>0</v>
      </c>
      <c r="BJ449" s="14" t="s">
        <v>80</v>
      </c>
      <c r="BK449" s="194">
        <f>ROUND(I449*H449,2)</f>
        <v>0</v>
      </c>
      <c r="BL449" s="14" t="s">
        <v>155</v>
      </c>
      <c r="BM449" s="193" t="s">
        <v>959</v>
      </c>
    </row>
    <row r="450" spans="1:65" s="2" customFormat="1" ht="19.5">
      <c r="A450" s="31"/>
      <c r="B450" s="32"/>
      <c r="C450" s="33"/>
      <c r="D450" s="195" t="s">
        <v>157</v>
      </c>
      <c r="E450" s="33"/>
      <c r="F450" s="196" t="s">
        <v>958</v>
      </c>
      <c r="G450" s="33"/>
      <c r="H450" s="33"/>
      <c r="I450" s="197"/>
      <c r="J450" s="33"/>
      <c r="K450" s="33"/>
      <c r="L450" s="36"/>
      <c r="M450" s="198"/>
      <c r="N450" s="199"/>
      <c r="O450" s="68"/>
      <c r="P450" s="68"/>
      <c r="Q450" s="68"/>
      <c r="R450" s="68"/>
      <c r="S450" s="68"/>
      <c r="T450" s="69"/>
      <c r="U450" s="31"/>
      <c r="V450" s="31"/>
      <c r="W450" s="31"/>
      <c r="X450" s="31"/>
      <c r="Y450" s="31"/>
      <c r="Z450" s="31"/>
      <c r="AA450" s="31"/>
      <c r="AB450" s="31"/>
      <c r="AC450" s="31"/>
      <c r="AD450" s="31"/>
      <c r="AE450" s="31"/>
      <c r="AT450" s="14" t="s">
        <v>157</v>
      </c>
      <c r="AU450" s="14" t="s">
        <v>82</v>
      </c>
    </row>
    <row r="451" spans="1:65" s="2" customFormat="1" ht="24.2" customHeight="1">
      <c r="A451" s="31"/>
      <c r="B451" s="32"/>
      <c r="C451" s="181" t="s">
        <v>960</v>
      </c>
      <c r="D451" s="181" t="s">
        <v>150</v>
      </c>
      <c r="E451" s="182" t="s">
        <v>961</v>
      </c>
      <c r="F451" s="183" t="s">
        <v>962</v>
      </c>
      <c r="G451" s="184" t="s">
        <v>197</v>
      </c>
      <c r="H451" s="185">
        <v>1</v>
      </c>
      <c r="I451" s="186"/>
      <c r="J451" s="187">
        <f>ROUND(I451*H451,2)</f>
        <v>0</v>
      </c>
      <c r="K451" s="183" t="s">
        <v>154</v>
      </c>
      <c r="L451" s="188"/>
      <c r="M451" s="189" t="s">
        <v>1</v>
      </c>
      <c r="N451" s="190" t="s">
        <v>38</v>
      </c>
      <c r="O451" s="68"/>
      <c r="P451" s="191">
        <f>O451*H451</f>
        <v>0</v>
      </c>
      <c r="Q451" s="191">
        <v>0</v>
      </c>
      <c r="R451" s="191">
        <f>Q451*H451</f>
        <v>0</v>
      </c>
      <c r="S451" s="191">
        <v>0</v>
      </c>
      <c r="T451" s="192">
        <f>S451*H451</f>
        <v>0</v>
      </c>
      <c r="U451" s="31"/>
      <c r="V451" s="31"/>
      <c r="W451" s="31"/>
      <c r="X451" s="31"/>
      <c r="Y451" s="31"/>
      <c r="Z451" s="31"/>
      <c r="AA451" s="31"/>
      <c r="AB451" s="31"/>
      <c r="AC451" s="31"/>
      <c r="AD451" s="31"/>
      <c r="AE451" s="31"/>
      <c r="AR451" s="193" t="s">
        <v>155</v>
      </c>
      <c r="AT451" s="193" t="s">
        <v>150</v>
      </c>
      <c r="AU451" s="193" t="s">
        <v>82</v>
      </c>
      <c r="AY451" s="14" t="s">
        <v>149</v>
      </c>
      <c r="BE451" s="194">
        <f>IF(N451="základní",J451,0)</f>
        <v>0</v>
      </c>
      <c r="BF451" s="194">
        <f>IF(N451="snížená",J451,0)</f>
        <v>0</v>
      </c>
      <c r="BG451" s="194">
        <f>IF(N451="zákl. přenesená",J451,0)</f>
        <v>0</v>
      </c>
      <c r="BH451" s="194">
        <f>IF(N451="sníž. přenesená",J451,0)</f>
        <v>0</v>
      </c>
      <c r="BI451" s="194">
        <f>IF(N451="nulová",J451,0)</f>
        <v>0</v>
      </c>
      <c r="BJ451" s="14" t="s">
        <v>80</v>
      </c>
      <c r="BK451" s="194">
        <f>ROUND(I451*H451,2)</f>
        <v>0</v>
      </c>
      <c r="BL451" s="14" t="s">
        <v>155</v>
      </c>
      <c r="BM451" s="193" t="s">
        <v>963</v>
      </c>
    </row>
    <row r="452" spans="1:65" s="2" customFormat="1" ht="11.25">
      <c r="A452" s="31"/>
      <c r="B452" s="32"/>
      <c r="C452" s="33"/>
      <c r="D452" s="195" t="s">
        <v>157</v>
      </c>
      <c r="E452" s="33"/>
      <c r="F452" s="196" t="s">
        <v>962</v>
      </c>
      <c r="G452" s="33"/>
      <c r="H452" s="33"/>
      <c r="I452" s="197"/>
      <c r="J452" s="33"/>
      <c r="K452" s="33"/>
      <c r="L452" s="36"/>
      <c r="M452" s="198"/>
      <c r="N452" s="199"/>
      <c r="O452" s="68"/>
      <c r="P452" s="68"/>
      <c r="Q452" s="68"/>
      <c r="R452" s="68"/>
      <c r="S452" s="68"/>
      <c r="T452" s="69"/>
      <c r="U452" s="31"/>
      <c r="V452" s="31"/>
      <c r="W452" s="31"/>
      <c r="X452" s="31"/>
      <c r="Y452" s="31"/>
      <c r="Z452" s="31"/>
      <c r="AA452" s="31"/>
      <c r="AB452" s="31"/>
      <c r="AC452" s="31"/>
      <c r="AD452" s="31"/>
      <c r="AE452" s="31"/>
      <c r="AT452" s="14" t="s">
        <v>157</v>
      </c>
      <c r="AU452" s="14" t="s">
        <v>82</v>
      </c>
    </row>
    <row r="453" spans="1:65" s="2" customFormat="1" ht="24.2" customHeight="1">
      <c r="A453" s="31"/>
      <c r="B453" s="32"/>
      <c r="C453" s="181" t="s">
        <v>964</v>
      </c>
      <c r="D453" s="181" t="s">
        <v>150</v>
      </c>
      <c r="E453" s="182" t="s">
        <v>965</v>
      </c>
      <c r="F453" s="183" t="s">
        <v>966</v>
      </c>
      <c r="G453" s="184" t="s">
        <v>197</v>
      </c>
      <c r="H453" s="185">
        <v>1</v>
      </c>
      <c r="I453" s="186"/>
      <c r="J453" s="187">
        <f>ROUND(I453*H453,2)</f>
        <v>0</v>
      </c>
      <c r="K453" s="183" t="s">
        <v>154</v>
      </c>
      <c r="L453" s="188"/>
      <c r="M453" s="189" t="s">
        <v>1</v>
      </c>
      <c r="N453" s="190" t="s">
        <v>38</v>
      </c>
      <c r="O453" s="68"/>
      <c r="P453" s="191">
        <f>O453*H453</f>
        <v>0</v>
      </c>
      <c r="Q453" s="191">
        <v>0</v>
      </c>
      <c r="R453" s="191">
        <f>Q453*H453</f>
        <v>0</v>
      </c>
      <c r="S453" s="191">
        <v>0</v>
      </c>
      <c r="T453" s="192">
        <f>S453*H453</f>
        <v>0</v>
      </c>
      <c r="U453" s="31"/>
      <c r="V453" s="31"/>
      <c r="W453" s="31"/>
      <c r="X453" s="31"/>
      <c r="Y453" s="31"/>
      <c r="Z453" s="31"/>
      <c r="AA453" s="31"/>
      <c r="AB453" s="31"/>
      <c r="AC453" s="31"/>
      <c r="AD453" s="31"/>
      <c r="AE453" s="31"/>
      <c r="AR453" s="193" t="s">
        <v>155</v>
      </c>
      <c r="AT453" s="193" t="s">
        <v>150</v>
      </c>
      <c r="AU453" s="193" t="s">
        <v>82</v>
      </c>
      <c r="AY453" s="14" t="s">
        <v>149</v>
      </c>
      <c r="BE453" s="194">
        <f>IF(N453="základní",J453,0)</f>
        <v>0</v>
      </c>
      <c r="BF453" s="194">
        <f>IF(N453="snížená",J453,0)</f>
        <v>0</v>
      </c>
      <c r="BG453" s="194">
        <f>IF(N453="zákl. přenesená",J453,0)</f>
        <v>0</v>
      </c>
      <c r="BH453" s="194">
        <f>IF(N453="sníž. přenesená",J453,0)</f>
        <v>0</v>
      </c>
      <c r="BI453" s="194">
        <f>IF(N453="nulová",J453,0)</f>
        <v>0</v>
      </c>
      <c r="BJ453" s="14" t="s">
        <v>80</v>
      </c>
      <c r="BK453" s="194">
        <f>ROUND(I453*H453,2)</f>
        <v>0</v>
      </c>
      <c r="BL453" s="14" t="s">
        <v>155</v>
      </c>
      <c r="BM453" s="193" t="s">
        <v>967</v>
      </c>
    </row>
    <row r="454" spans="1:65" s="2" customFormat="1" ht="11.25">
      <c r="A454" s="31"/>
      <c r="B454" s="32"/>
      <c r="C454" s="33"/>
      <c r="D454" s="195" t="s">
        <v>157</v>
      </c>
      <c r="E454" s="33"/>
      <c r="F454" s="196" t="s">
        <v>966</v>
      </c>
      <c r="G454" s="33"/>
      <c r="H454" s="33"/>
      <c r="I454" s="197"/>
      <c r="J454" s="33"/>
      <c r="K454" s="33"/>
      <c r="L454" s="36"/>
      <c r="M454" s="198"/>
      <c r="N454" s="199"/>
      <c r="O454" s="68"/>
      <c r="P454" s="68"/>
      <c r="Q454" s="68"/>
      <c r="R454" s="68"/>
      <c r="S454" s="68"/>
      <c r="T454" s="69"/>
      <c r="U454" s="31"/>
      <c r="V454" s="31"/>
      <c r="W454" s="31"/>
      <c r="X454" s="31"/>
      <c r="Y454" s="31"/>
      <c r="Z454" s="31"/>
      <c r="AA454" s="31"/>
      <c r="AB454" s="31"/>
      <c r="AC454" s="31"/>
      <c r="AD454" s="31"/>
      <c r="AE454" s="31"/>
      <c r="AT454" s="14" t="s">
        <v>157</v>
      </c>
      <c r="AU454" s="14" t="s">
        <v>82</v>
      </c>
    </row>
    <row r="455" spans="1:65" s="2" customFormat="1" ht="24.2" customHeight="1">
      <c r="A455" s="31"/>
      <c r="B455" s="32"/>
      <c r="C455" s="181" t="s">
        <v>968</v>
      </c>
      <c r="D455" s="181" t="s">
        <v>150</v>
      </c>
      <c r="E455" s="182" t="s">
        <v>969</v>
      </c>
      <c r="F455" s="183" t="s">
        <v>970</v>
      </c>
      <c r="G455" s="184" t="s">
        <v>197</v>
      </c>
      <c r="H455" s="185">
        <v>1</v>
      </c>
      <c r="I455" s="186"/>
      <c r="J455" s="187">
        <f>ROUND(I455*H455,2)</f>
        <v>0</v>
      </c>
      <c r="K455" s="183" t="s">
        <v>154</v>
      </c>
      <c r="L455" s="188"/>
      <c r="M455" s="189" t="s">
        <v>1</v>
      </c>
      <c r="N455" s="190" t="s">
        <v>38</v>
      </c>
      <c r="O455" s="68"/>
      <c r="P455" s="191">
        <f>O455*H455</f>
        <v>0</v>
      </c>
      <c r="Q455" s="191">
        <v>0</v>
      </c>
      <c r="R455" s="191">
        <f>Q455*H455</f>
        <v>0</v>
      </c>
      <c r="S455" s="191">
        <v>0</v>
      </c>
      <c r="T455" s="192">
        <f>S455*H455</f>
        <v>0</v>
      </c>
      <c r="U455" s="31"/>
      <c r="V455" s="31"/>
      <c r="W455" s="31"/>
      <c r="X455" s="31"/>
      <c r="Y455" s="31"/>
      <c r="Z455" s="31"/>
      <c r="AA455" s="31"/>
      <c r="AB455" s="31"/>
      <c r="AC455" s="31"/>
      <c r="AD455" s="31"/>
      <c r="AE455" s="31"/>
      <c r="AR455" s="193" t="s">
        <v>155</v>
      </c>
      <c r="AT455" s="193" t="s">
        <v>150</v>
      </c>
      <c r="AU455" s="193" t="s">
        <v>82</v>
      </c>
      <c r="AY455" s="14" t="s">
        <v>149</v>
      </c>
      <c r="BE455" s="194">
        <f>IF(N455="základní",J455,0)</f>
        <v>0</v>
      </c>
      <c r="BF455" s="194">
        <f>IF(N455="snížená",J455,0)</f>
        <v>0</v>
      </c>
      <c r="BG455" s="194">
        <f>IF(N455="zákl. přenesená",J455,0)</f>
        <v>0</v>
      </c>
      <c r="BH455" s="194">
        <f>IF(N455="sníž. přenesená",J455,0)</f>
        <v>0</v>
      </c>
      <c r="BI455" s="194">
        <f>IF(N455="nulová",J455,0)</f>
        <v>0</v>
      </c>
      <c r="BJ455" s="14" t="s">
        <v>80</v>
      </c>
      <c r="BK455" s="194">
        <f>ROUND(I455*H455,2)</f>
        <v>0</v>
      </c>
      <c r="BL455" s="14" t="s">
        <v>155</v>
      </c>
      <c r="BM455" s="193" t="s">
        <v>971</v>
      </c>
    </row>
    <row r="456" spans="1:65" s="2" customFormat="1" ht="11.25">
      <c r="A456" s="31"/>
      <c r="B456" s="32"/>
      <c r="C456" s="33"/>
      <c r="D456" s="195" t="s">
        <v>157</v>
      </c>
      <c r="E456" s="33"/>
      <c r="F456" s="196" t="s">
        <v>970</v>
      </c>
      <c r="G456" s="33"/>
      <c r="H456" s="33"/>
      <c r="I456" s="197"/>
      <c r="J456" s="33"/>
      <c r="K456" s="33"/>
      <c r="L456" s="36"/>
      <c r="M456" s="198"/>
      <c r="N456" s="199"/>
      <c r="O456" s="68"/>
      <c r="P456" s="68"/>
      <c r="Q456" s="68"/>
      <c r="R456" s="68"/>
      <c r="S456" s="68"/>
      <c r="T456" s="69"/>
      <c r="U456" s="31"/>
      <c r="V456" s="31"/>
      <c r="W456" s="31"/>
      <c r="X456" s="31"/>
      <c r="Y456" s="31"/>
      <c r="Z456" s="31"/>
      <c r="AA456" s="31"/>
      <c r="AB456" s="31"/>
      <c r="AC456" s="31"/>
      <c r="AD456" s="31"/>
      <c r="AE456" s="31"/>
      <c r="AT456" s="14" t="s">
        <v>157</v>
      </c>
      <c r="AU456" s="14" t="s">
        <v>82</v>
      </c>
    </row>
    <row r="457" spans="1:65" s="2" customFormat="1" ht="24.2" customHeight="1">
      <c r="A457" s="31"/>
      <c r="B457" s="32"/>
      <c r="C457" s="181" t="s">
        <v>972</v>
      </c>
      <c r="D457" s="181" t="s">
        <v>150</v>
      </c>
      <c r="E457" s="182" t="s">
        <v>973</v>
      </c>
      <c r="F457" s="183" t="s">
        <v>974</v>
      </c>
      <c r="G457" s="184" t="s">
        <v>197</v>
      </c>
      <c r="H457" s="185">
        <v>1</v>
      </c>
      <c r="I457" s="186"/>
      <c r="J457" s="187">
        <f>ROUND(I457*H457,2)</f>
        <v>0</v>
      </c>
      <c r="K457" s="183" t="s">
        <v>154</v>
      </c>
      <c r="L457" s="188"/>
      <c r="M457" s="189" t="s">
        <v>1</v>
      </c>
      <c r="N457" s="190" t="s">
        <v>38</v>
      </c>
      <c r="O457" s="68"/>
      <c r="P457" s="191">
        <f>O457*H457</f>
        <v>0</v>
      </c>
      <c r="Q457" s="191">
        <v>0</v>
      </c>
      <c r="R457" s="191">
        <f>Q457*H457</f>
        <v>0</v>
      </c>
      <c r="S457" s="191">
        <v>0</v>
      </c>
      <c r="T457" s="192">
        <f>S457*H457</f>
        <v>0</v>
      </c>
      <c r="U457" s="31"/>
      <c r="V457" s="31"/>
      <c r="W457" s="31"/>
      <c r="X457" s="31"/>
      <c r="Y457" s="31"/>
      <c r="Z457" s="31"/>
      <c r="AA457" s="31"/>
      <c r="AB457" s="31"/>
      <c r="AC457" s="31"/>
      <c r="AD457" s="31"/>
      <c r="AE457" s="31"/>
      <c r="AR457" s="193" t="s">
        <v>155</v>
      </c>
      <c r="AT457" s="193" t="s">
        <v>150</v>
      </c>
      <c r="AU457" s="193" t="s">
        <v>82</v>
      </c>
      <c r="AY457" s="14" t="s">
        <v>149</v>
      </c>
      <c r="BE457" s="194">
        <f>IF(N457="základní",J457,0)</f>
        <v>0</v>
      </c>
      <c r="BF457" s="194">
        <f>IF(N457="snížená",J457,0)</f>
        <v>0</v>
      </c>
      <c r="BG457" s="194">
        <f>IF(N457="zákl. přenesená",J457,0)</f>
        <v>0</v>
      </c>
      <c r="BH457" s="194">
        <f>IF(N457="sníž. přenesená",J457,0)</f>
        <v>0</v>
      </c>
      <c r="BI457" s="194">
        <f>IF(N457="nulová",J457,0)</f>
        <v>0</v>
      </c>
      <c r="BJ457" s="14" t="s">
        <v>80</v>
      </c>
      <c r="BK457" s="194">
        <f>ROUND(I457*H457,2)</f>
        <v>0</v>
      </c>
      <c r="BL457" s="14" t="s">
        <v>155</v>
      </c>
      <c r="BM457" s="193" t="s">
        <v>975</v>
      </c>
    </row>
    <row r="458" spans="1:65" s="2" customFormat="1" ht="11.25">
      <c r="A458" s="31"/>
      <c r="B458" s="32"/>
      <c r="C458" s="33"/>
      <c r="D458" s="195" t="s">
        <v>157</v>
      </c>
      <c r="E458" s="33"/>
      <c r="F458" s="196" t="s">
        <v>974</v>
      </c>
      <c r="G458" s="33"/>
      <c r="H458" s="33"/>
      <c r="I458" s="197"/>
      <c r="J458" s="33"/>
      <c r="K458" s="33"/>
      <c r="L458" s="36"/>
      <c r="M458" s="198"/>
      <c r="N458" s="199"/>
      <c r="O458" s="68"/>
      <c r="P458" s="68"/>
      <c r="Q458" s="68"/>
      <c r="R458" s="68"/>
      <c r="S458" s="68"/>
      <c r="T458" s="69"/>
      <c r="U458" s="31"/>
      <c r="V458" s="31"/>
      <c r="W458" s="31"/>
      <c r="X458" s="31"/>
      <c r="Y458" s="31"/>
      <c r="Z458" s="31"/>
      <c r="AA458" s="31"/>
      <c r="AB458" s="31"/>
      <c r="AC458" s="31"/>
      <c r="AD458" s="31"/>
      <c r="AE458" s="31"/>
      <c r="AT458" s="14" t="s">
        <v>157</v>
      </c>
      <c r="AU458" s="14" t="s">
        <v>82</v>
      </c>
    </row>
    <row r="459" spans="1:65" s="2" customFormat="1" ht="24.2" customHeight="1">
      <c r="A459" s="31"/>
      <c r="B459" s="32"/>
      <c r="C459" s="181" t="s">
        <v>976</v>
      </c>
      <c r="D459" s="181" t="s">
        <v>150</v>
      </c>
      <c r="E459" s="182" t="s">
        <v>977</v>
      </c>
      <c r="F459" s="183" t="s">
        <v>978</v>
      </c>
      <c r="G459" s="184" t="s">
        <v>197</v>
      </c>
      <c r="H459" s="185">
        <v>2</v>
      </c>
      <c r="I459" s="186"/>
      <c r="J459" s="187">
        <f>ROUND(I459*H459,2)</f>
        <v>0</v>
      </c>
      <c r="K459" s="183" t="s">
        <v>154</v>
      </c>
      <c r="L459" s="188"/>
      <c r="M459" s="189" t="s">
        <v>1</v>
      </c>
      <c r="N459" s="190" t="s">
        <v>38</v>
      </c>
      <c r="O459" s="68"/>
      <c r="P459" s="191">
        <f>O459*H459</f>
        <v>0</v>
      </c>
      <c r="Q459" s="191">
        <v>0</v>
      </c>
      <c r="R459" s="191">
        <f>Q459*H459</f>
        <v>0</v>
      </c>
      <c r="S459" s="191">
        <v>0</v>
      </c>
      <c r="T459" s="192">
        <f>S459*H459</f>
        <v>0</v>
      </c>
      <c r="U459" s="31"/>
      <c r="V459" s="31"/>
      <c r="W459" s="31"/>
      <c r="X459" s="31"/>
      <c r="Y459" s="31"/>
      <c r="Z459" s="31"/>
      <c r="AA459" s="31"/>
      <c r="AB459" s="31"/>
      <c r="AC459" s="31"/>
      <c r="AD459" s="31"/>
      <c r="AE459" s="31"/>
      <c r="AR459" s="193" t="s">
        <v>155</v>
      </c>
      <c r="AT459" s="193" t="s">
        <v>150</v>
      </c>
      <c r="AU459" s="193" t="s">
        <v>82</v>
      </c>
      <c r="AY459" s="14" t="s">
        <v>149</v>
      </c>
      <c r="BE459" s="194">
        <f>IF(N459="základní",J459,0)</f>
        <v>0</v>
      </c>
      <c r="BF459" s="194">
        <f>IF(N459="snížená",J459,0)</f>
        <v>0</v>
      </c>
      <c r="BG459" s="194">
        <f>IF(N459="zákl. přenesená",J459,0)</f>
        <v>0</v>
      </c>
      <c r="BH459" s="194">
        <f>IF(N459="sníž. přenesená",J459,0)</f>
        <v>0</v>
      </c>
      <c r="BI459" s="194">
        <f>IF(N459="nulová",J459,0)</f>
        <v>0</v>
      </c>
      <c r="BJ459" s="14" t="s">
        <v>80</v>
      </c>
      <c r="BK459" s="194">
        <f>ROUND(I459*H459,2)</f>
        <v>0</v>
      </c>
      <c r="BL459" s="14" t="s">
        <v>155</v>
      </c>
      <c r="BM459" s="193" t="s">
        <v>979</v>
      </c>
    </row>
    <row r="460" spans="1:65" s="2" customFormat="1" ht="11.25">
      <c r="A460" s="31"/>
      <c r="B460" s="32"/>
      <c r="C460" s="33"/>
      <c r="D460" s="195" t="s">
        <v>157</v>
      </c>
      <c r="E460" s="33"/>
      <c r="F460" s="196" t="s">
        <v>978</v>
      </c>
      <c r="G460" s="33"/>
      <c r="H460" s="33"/>
      <c r="I460" s="197"/>
      <c r="J460" s="33"/>
      <c r="K460" s="33"/>
      <c r="L460" s="36"/>
      <c r="M460" s="198"/>
      <c r="N460" s="199"/>
      <c r="O460" s="68"/>
      <c r="P460" s="68"/>
      <c r="Q460" s="68"/>
      <c r="R460" s="68"/>
      <c r="S460" s="68"/>
      <c r="T460" s="69"/>
      <c r="U460" s="31"/>
      <c r="V460" s="31"/>
      <c r="W460" s="31"/>
      <c r="X460" s="31"/>
      <c r="Y460" s="31"/>
      <c r="Z460" s="31"/>
      <c r="AA460" s="31"/>
      <c r="AB460" s="31"/>
      <c r="AC460" s="31"/>
      <c r="AD460" s="31"/>
      <c r="AE460" s="31"/>
      <c r="AT460" s="14" t="s">
        <v>157</v>
      </c>
      <c r="AU460" s="14" t="s">
        <v>82</v>
      </c>
    </row>
    <row r="461" spans="1:65" s="2" customFormat="1" ht="24.2" customHeight="1">
      <c r="A461" s="31"/>
      <c r="B461" s="32"/>
      <c r="C461" s="181" t="s">
        <v>980</v>
      </c>
      <c r="D461" s="181" t="s">
        <v>150</v>
      </c>
      <c r="E461" s="182" t="s">
        <v>981</v>
      </c>
      <c r="F461" s="183" t="s">
        <v>982</v>
      </c>
      <c r="G461" s="184" t="s">
        <v>197</v>
      </c>
      <c r="H461" s="185">
        <v>1</v>
      </c>
      <c r="I461" s="186"/>
      <c r="J461" s="187">
        <f>ROUND(I461*H461,2)</f>
        <v>0</v>
      </c>
      <c r="K461" s="183" t="s">
        <v>154</v>
      </c>
      <c r="L461" s="188"/>
      <c r="M461" s="189" t="s">
        <v>1</v>
      </c>
      <c r="N461" s="190" t="s">
        <v>38</v>
      </c>
      <c r="O461" s="68"/>
      <c r="P461" s="191">
        <f>O461*H461</f>
        <v>0</v>
      </c>
      <c r="Q461" s="191">
        <v>0</v>
      </c>
      <c r="R461" s="191">
        <f>Q461*H461</f>
        <v>0</v>
      </c>
      <c r="S461" s="191">
        <v>0</v>
      </c>
      <c r="T461" s="192">
        <f>S461*H461</f>
        <v>0</v>
      </c>
      <c r="U461" s="31"/>
      <c r="V461" s="31"/>
      <c r="W461" s="31"/>
      <c r="X461" s="31"/>
      <c r="Y461" s="31"/>
      <c r="Z461" s="31"/>
      <c r="AA461" s="31"/>
      <c r="AB461" s="31"/>
      <c r="AC461" s="31"/>
      <c r="AD461" s="31"/>
      <c r="AE461" s="31"/>
      <c r="AR461" s="193" t="s">
        <v>155</v>
      </c>
      <c r="AT461" s="193" t="s">
        <v>150</v>
      </c>
      <c r="AU461" s="193" t="s">
        <v>82</v>
      </c>
      <c r="AY461" s="14" t="s">
        <v>149</v>
      </c>
      <c r="BE461" s="194">
        <f>IF(N461="základní",J461,0)</f>
        <v>0</v>
      </c>
      <c r="BF461" s="194">
        <f>IF(N461="snížená",J461,0)</f>
        <v>0</v>
      </c>
      <c r="BG461" s="194">
        <f>IF(N461="zákl. přenesená",J461,0)</f>
        <v>0</v>
      </c>
      <c r="BH461" s="194">
        <f>IF(N461="sníž. přenesená",J461,0)</f>
        <v>0</v>
      </c>
      <c r="BI461" s="194">
        <f>IF(N461="nulová",J461,0)</f>
        <v>0</v>
      </c>
      <c r="BJ461" s="14" t="s">
        <v>80</v>
      </c>
      <c r="BK461" s="194">
        <f>ROUND(I461*H461,2)</f>
        <v>0</v>
      </c>
      <c r="BL461" s="14" t="s">
        <v>155</v>
      </c>
      <c r="BM461" s="193" t="s">
        <v>983</v>
      </c>
    </row>
    <row r="462" spans="1:65" s="2" customFormat="1" ht="11.25">
      <c r="A462" s="31"/>
      <c r="B462" s="32"/>
      <c r="C462" s="33"/>
      <c r="D462" s="195" t="s">
        <v>157</v>
      </c>
      <c r="E462" s="33"/>
      <c r="F462" s="196" t="s">
        <v>982</v>
      </c>
      <c r="G462" s="33"/>
      <c r="H462" s="33"/>
      <c r="I462" s="197"/>
      <c r="J462" s="33"/>
      <c r="K462" s="33"/>
      <c r="L462" s="36"/>
      <c r="M462" s="198"/>
      <c r="N462" s="199"/>
      <c r="O462" s="68"/>
      <c r="P462" s="68"/>
      <c r="Q462" s="68"/>
      <c r="R462" s="68"/>
      <c r="S462" s="68"/>
      <c r="T462" s="69"/>
      <c r="U462" s="31"/>
      <c r="V462" s="31"/>
      <c r="W462" s="31"/>
      <c r="X462" s="31"/>
      <c r="Y462" s="31"/>
      <c r="Z462" s="31"/>
      <c r="AA462" s="31"/>
      <c r="AB462" s="31"/>
      <c r="AC462" s="31"/>
      <c r="AD462" s="31"/>
      <c r="AE462" s="31"/>
      <c r="AT462" s="14" t="s">
        <v>157</v>
      </c>
      <c r="AU462" s="14" t="s">
        <v>82</v>
      </c>
    </row>
    <row r="463" spans="1:65" s="2" customFormat="1" ht="37.9" customHeight="1">
      <c r="A463" s="31"/>
      <c r="B463" s="32"/>
      <c r="C463" s="181" t="s">
        <v>984</v>
      </c>
      <c r="D463" s="181" t="s">
        <v>150</v>
      </c>
      <c r="E463" s="182" t="s">
        <v>985</v>
      </c>
      <c r="F463" s="183" t="s">
        <v>986</v>
      </c>
      <c r="G463" s="184" t="s">
        <v>197</v>
      </c>
      <c r="H463" s="185">
        <v>1</v>
      </c>
      <c r="I463" s="186"/>
      <c r="J463" s="187">
        <f>ROUND(I463*H463,2)</f>
        <v>0</v>
      </c>
      <c r="K463" s="183" t="s">
        <v>154</v>
      </c>
      <c r="L463" s="188"/>
      <c r="M463" s="189" t="s">
        <v>1</v>
      </c>
      <c r="N463" s="190" t="s">
        <v>38</v>
      </c>
      <c r="O463" s="68"/>
      <c r="P463" s="191">
        <f>O463*H463</f>
        <v>0</v>
      </c>
      <c r="Q463" s="191">
        <v>0</v>
      </c>
      <c r="R463" s="191">
        <f>Q463*H463</f>
        <v>0</v>
      </c>
      <c r="S463" s="191">
        <v>0</v>
      </c>
      <c r="T463" s="192">
        <f>S463*H463</f>
        <v>0</v>
      </c>
      <c r="U463" s="31"/>
      <c r="V463" s="31"/>
      <c r="W463" s="31"/>
      <c r="X463" s="31"/>
      <c r="Y463" s="31"/>
      <c r="Z463" s="31"/>
      <c r="AA463" s="31"/>
      <c r="AB463" s="31"/>
      <c r="AC463" s="31"/>
      <c r="AD463" s="31"/>
      <c r="AE463" s="31"/>
      <c r="AR463" s="193" t="s">
        <v>155</v>
      </c>
      <c r="AT463" s="193" t="s">
        <v>150</v>
      </c>
      <c r="AU463" s="193" t="s">
        <v>82</v>
      </c>
      <c r="AY463" s="14" t="s">
        <v>149</v>
      </c>
      <c r="BE463" s="194">
        <f>IF(N463="základní",J463,0)</f>
        <v>0</v>
      </c>
      <c r="BF463" s="194">
        <f>IF(N463="snížená",J463,0)</f>
        <v>0</v>
      </c>
      <c r="BG463" s="194">
        <f>IF(N463="zákl. přenesená",J463,0)</f>
        <v>0</v>
      </c>
      <c r="BH463" s="194">
        <f>IF(N463="sníž. přenesená",J463,0)</f>
        <v>0</v>
      </c>
      <c r="BI463" s="194">
        <f>IF(N463="nulová",J463,0)</f>
        <v>0</v>
      </c>
      <c r="BJ463" s="14" t="s">
        <v>80</v>
      </c>
      <c r="BK463" s="194">
        <f>ROUND(I463*H463,2)</f>
        <v>0</v>
      </c>
      <c r="BL463" s="14" t="s">
        <v>155</v>
      </c>
      <c r="BM463" s="193" t="s">
        <v>987</v>
      </c>
    </row>
    <row r="464" spans="1:65" s="2" customFormat="1" ht="19.5">
      <c r="A464" s="31"/>
      <c r="B464" s="32"/>
      <c r="C464" s="33"/>
      <c r="D464" s="195" t="s">
        <v>157</v>
      </c>
      <c r="E464" s="33"/>
      <c r="F464" s="196" t="s">
        <v>986</v>
      </c>
      <c r="G464" s="33"/>
      <c r="H464" s="33"/>
      <c r="I464" s="197"/>
      <c r="J464" s="33"/>
      <c r="K464" s="33"/>
      <c r="L464" s="36"/>
      <c r="M464" s="198"/>
      <c r="N464" s="199"/>
      <c r="O464" s="68"/>
      <c r="P464" s="68"/>
      <c r="Q464" s="68"/>
      <c r="R464" s="68"/>
      <c r="S464" s="68"/>
      <c r="T464" s="69"/>
      <c r="U464" s="31"/>
      <c r="V464" s="31"/>
      <c r="W464" s="31"/>
      <c r="X464" s="31"/>
      <c r="Y464" s="31"/>
      <c r="Z464" s="31"/>
      <c r="AA464" s="31"/>
      <c r="AB464" s="31"/>
      <c r="AC464" s="31"/>
      <c r="AD464" s="31"/>
      <c r="AE464" s="31"/>
      <c r="AT464" s="14" t="s">
        <v>157</v>
      </c>
      <c r="AU464" s="14" t="s">
        <v>82</v>
      </c>
    </row>
    <row r="465" spans="1:65" s="2" customFormat="1" ht="24.2" customHeight="1">
      <c r="A465" s="31"/>
      <c r="B465" s="32"/>
      <c r="C465" s="181" t="s">
        <v>988</v>
      </c>
      <c r="D465" s="181" t="s">
        <v>150</v>
      </c>
      <c r="E465" s="182" t="s">
        <v>989</v>
      </c>
      <c r="F465" s="183" t="s">
        <v>990</v>
      </c>
      <c r="G465" s="184" t="s">
        <v>197</v>
      </c>
      <c r="H465" s="185">
        <v>1</v>
      </c>
      <c r="I465" s="186"/>
      <c r="J465" s="187">
        <f>ROUND(I465*H465,2)</f>
        <v>0</v>
      </c>
      <c r="K465" s="183" t="s">
        <v>154</v>
      </c>
      <c r="L465" s="188"/>
      <c r="M465" s="189" t="s">
        <v>1</v>
      </c>
      <c r="N465" s="190" t="s">
        <v>38</v>
      </c>
      <c r="O465" s="68"/>
      <c r="P465" s="191">
        <f>O465*H465</f>
        <v>0</v>
      </c>
      <c r="Q465" s="191">
        <v>0</v>
      </c>
      <c r="R465" s="191">
        <f>Q465*H465</f>
        <v>0</v>
      </c>
      <c r="S465" s="191">
        <v>0</v>
      </c>
      <c r="T465" s="192">
        <f>S465*H465</f>
        <v>0</v>
      </c>
      <c r="U465" s="31"/>
      <c r="V465" s="31"/>
      <c r="W465" s="31"/>
      <c r="X465" s="31"/>
      <c r="Y465" s="31"/>
      <c r="Z465" s="31"/>
      <c r="AA465" s="31"/>
      <c r="AB465" s="31"/>
      <c r="AC465" s="31"/>
      <c r="AD465" s="31"/>
      <c r="AE465" s="31"/>
      <c r="AR465" s="193" t="s">
        <v>155</v>
      </c>
      <c r="AT465" s="193" t="s">
        <v>150</v>
      </c>
      <c r="AU465" s="193" t="s">
        <v>82</v>
      </c>
      <c r="AY465" s="14" t="s">
        <v>149</v>
      </c>
      <c r="BE465" s="194">
        <f>IF(N465="základní",J465,0)</f>
        <v>0</v>
      </c>
      <c r="BF465" s="194">
        <f>IF(N465="snížená",J465,0)</f>
        <v>0</v>
      </c>
      <c r="BG465" s="194">
        <f>IF(N465="zákl. přenesená",J465,0)</f>
        <v>0</v>
      </c>
      <c r="BH465" s="194">
        <f>IF(N465="sníž. přenesená",J465,0)</f>
        <v>0</v>
      </c>
      <c r="BI465" s="194">
        <f>IF(N465="nulová",J465,0)</f>
        <v>0</v>
      </c>
      <c r="BJ465" s="14" t="s">
        <v>80</v>
      </c>
      <c r="BK465" s="194">
        <f>ROUND(I465*H465,2)</f>
        <v>0</v>
      </c>
      <c r="BL465" s="14" t="s">
        <v>155</v>
      </c>
      <c r="BM465" s="193" t="s">
        <v>991</v>
      </c>
    </row>
    <row r="466" spans="1:65" s="2" customFormat="1" ht="19.5">
      <c r="A466" s="31"/>
      <c r="B466" s="32"/>
      <c r="C466" s="33"/>
      <c r="D466" s="195" t="s">
        <v>157</v>
      </c>
      <c r="E466" s="33"/>
      <c r="F466" s="196" t="s">
        <v>990</v>
      </c>
      <c r="G466" s="33"/>
      <c r="H466" s="33"/>
      <c r="I466" s="197"/>
      <c r="J466" s="33"/>
      <c r="K466" s="33"/>
      <c r="L466" s="36"/>
      <c r="M466" s="198"/>
      <c r="N466" s="199"/>
      <c r="O466" s="68"/>
      <c r="P466" s="68"/>
      <c r="Q466" s="68"/>
      <c r="R466" s="68"/>
      <c r="S466" s="68"/>
      <c r="T466" s="69"/>
      <c r="U466" s="31"/>
      <c r="V466" s="31"/>
      <c r="W466" s="31"/>
      <c r="X466" s="31"/>
      <c r="Y466" s="31"/>
      <c r="Z466" s="31"/>
      <c r="AA466" s="31"/>
      <c r="AB466" s="31"/>
      <c r="AC466" s="31"/>
      <c r="AD466" s="31"/>
      <c r="AE466" s="31"/>
      <c r="AT466" s="14" t="s">
        <v>157</v>
      </c>
      <c r="AU466" s="14" t="s">
        <v>82</v>
      </c>
    </row>
    <row r="467" spans="1:65" s="2" customFormat="1" ht="24.2" customHeight="1">
      <c r="A467" s="31"/>
      <c r="B467" s="32"/>
      <c r="C467" s="181" t="s">
        <v>992</v>
      </c>
      <c r="D467" s="181" t="s">
        <v>150</v>
      </c>
      <c r="E467" s="182" t="s">
        <v>993</v>
      </c>
      <c r="F467" s="183" t="s">
        <v>994</v>
      </c>
      <c r="G467" s="184" t="s">
        <v>197</v>
      </c>
      <c r="H467" s="185">
        <v>2</v>
      </c>
      <c r="I467" s="186"/>
      <c r="J467" s="187">
        <f>ROUND(I467*H467,2)</f>
        <v>0</v>
      </c>
      <c r="K467" s="183" t="s">
        <v>154</v>
      </c>
      <c r="L467" s="188"/>
      <c r="M467" s="189" t="s">
        <v>1</v>
      </c>
      <c r="N467" s="190" t="s">
        <v>38</v>
      </c>
      <c r="O467" s="68"/>
      <c r="P467" s="191">
        <f>O467*H467</f>
        <v>0</v>
      </c>
      <c r="Q467" s="191">
        <v>0</v>
      </c>
      <c r="R467" s="191">
        <f>Q467*H467</f>
        <v>0</v>
      </c>
      <c r="S467" s="191">
        <v>0</v>
      </c>
      <c r="T467" s="192">
        <f>S467*H467</f>
        <v>0</v>
      </c>
      <c r="U467" s="31"/>
      <c r="V467" s="31"/>
      <c r="W467" s="31"/>
      <c r="X467" s="31"/>
      <c r="Y467" s="31"/>
      <c r="Z467" s="31"/>
      <c r="AA467" s="31"/>
      <c r="AB467" s="31"/>
      <c r="AC467" s="31"/>
      <c r="AD467" s="31"/>
      <c r="AE467" s="31"/>
      <c r="AR467" s="193" t="s">
        <v>155</v>
      </c>
      <c r="AT467" s="193" t="s">
        <v>150</v>
      </c>
      <c r="AU467" s="193" t="s">
        <v>82</v>
      </c>
      <c r="AY467" s="14" t="s">
        <v>149</v>
      </c>
      <c r="BE467" s="194">
        <f>IF(N467="základní",J467,0)</f>
        <v>0</v>
      </c>
      <c r="BF467" s="194">
        <f>IF(N467="snížená",J467,0)</f>
        <v>0</v>
      </c>
      <c r="BG467" s="194">
        <f>IF(N467="zákl. přenesená",J467,0)</f>
        <v>0</v>
      </c>
      <c r="BH467" s="194">
        <f>IF(N467="sníž. přenesená",J467,0)</f>
        <v>0</v>
      </c>
      <c r="BI467" s="194">
        <f>IF(N467="nulová",J467,0)</f>
        <v>0</v>
      </c>
      <c r="BJ467" s="14" t="s">
        <v>80</v>
      </c>
      <c r="BK467" s="194">
        <f>ROUND(I467*H467,2)</f>
        <v>0</v>
      </c>
      <c r="BL467" s="14" t="s">
        <v>155</v>
      </c>
      <c r="BM467" s="193" t="s">
        <v>995</v>
      </c>
    </row>
    <row r="468" spans="1:65" s="2" customFormat="1" ht="11.25">
      <c r="A468" s="31"/>
      <c r="B468" s="32"/>
      <c r="C468" s="33"/>
      <c r="D468" s="195" t="s">
        <v>157</v>
      </c>
      <c r="E468" s="33"/>
      <c r="F468" s="196" t="s">
        <v>994</v>
      </c>
      <c r="G468" s="33"/>
      <c r="H468" s="33"/>
      <c r="I468" s="197"/>
      <c r="J468" s="33"/>
      <c r="K468" s="33"/>
      <c r="L468" s="36"/>
      <c r="M468" s="198"/>
      <c r="N468" s="199"/>
      <c r="O468" s="68"/>
      <c r="P468" s="68"/>
      <c r="Q468" s="68"/>
      <c r="R468" s="68"/>
      <c r="S468" s="68"/>
      <c r="T468" s="69"/>
      <c r="U468" s="31"/>
      <c r="V468" s="31"/>
      <c r="W468" s="31"/>
      <c r="X468" s="31"/>
      <c r="Y468" s="31"/>
      <c r="Z468" s="31"/>
      <c r="AA468" s="31"/>
      <c r="AB468" s="31"/>
      <c r="AC468" s="31"/>
      <c r="AD468" s="31"/>
      <c r="AE468" s="31"/>
      <c r="AT468" s="14" t="s">
        <v>157</v>
      </c>
      <c r="AU468" s="14" t="s">
        <v>82</v>
      </c>
    </row>
    <row r="469" spans="1:65" s="2" customFormat="1" ht="24.2" customHeight="1">
      <c r="A469" s="31"/>
      <c r="B469" s="32"/>
      <c r="C469" s="181" t="s">
        <v>996</v>
      </c>
      <c r="D469" s="181" t="s">
        <v>150</v>
      </c>
      <c r="E469" s="182" t="s">
        <v>997</v>
      </c>
      <c r="F469" s="183" t="s">
        <v>998</v>
      </c>
      <c r="G469" s="184" t="s">
        <v>197</v>
      </c>
      <c r="H469" s="185">
        <v>3</v>
      </c>
      <c r="I469" s="186"/>
      <c r="J469" s="187">
        <f>ROUND(I469*H469,2)</f>
        <v>0</v>
      </c>
      <c r="K469" s="183" t="s">
        <v>154</v>
      </c>
      <c r="L469" s="188"/>
      <c r="M469" s="189" t="s">
        <v>1</v>
      </c>
      <c r="N469" s="190" t="s">
        <v>38</v>
      </c>
      <c r="O469" s="68"/>
      <c r="P469" s="191">
        <f>O469*H469</f>
        <v>0</v>
      </c>
      <c r="Q469" s="191">
        <v>0</v>
      </c>
      <c r="R469" s="191">
        <f>Q469*H469</f>
        <v>0</v>
      </c>
      <c r="S469" s="191">
        <v>0</v>
      </c>
      <c r="T469" s="192">
        <f>S469*H469</f>
        <v>0</v>
      </c>
      <c r="U469" s="31"/>
      <c r="V469" s="31"/>
      <c r="W469" s="31"/>
      <c r="X469" s="31"/>
      <c r="Y469" s="31"/>
      <c r="Z469" s="31"/>
      <c r="AA469" s="31"/>
      <c r="AB469" s="31"/>
      <c r="AC469" s="31"/>
      <c r="AD469" s="31"/>
      <c r="AE469" s="31"/>
      <c r="AR469" s="193" t="s">
        <v>155</v>
      </c>
      <c r="AT469" s="193" t="s">
        <v>150</v>
      </c>
      <c r="AU469" s="193" t="s">
        <v>82</v>
      </c>
      <c r="AY469" s="14" t="s">
        <v>149</v>
      </c>
      <c r="BE469" s="194">
        <f>IF(N469="základní",J469,0)</f>
        <v>0</v>
      </c>
      <c r="BF469" s="194">
        <f>IF(N469="snížená",J469,0)</f>
        <v>0</v>
      </c>
      <c r="BG469" s="194">
        <f>IF(N469="zákl. přenesená",J469,0)</f>
        <v>0</v>
      </c>
      <c r="BH469" s="194">
        <f>IF(N469="sníž. přenesená",J469,0)</f>
        <v>0</v>
      </c>
      <c r="BI469" s="194">
        <f>IF(N469="nulová",J469,0)</f>
        <v>0</v>
      </c>
      <c r="BJ469" s="14" t="s">
        <v>80</v>
      </c>
      <c r="BK469" s="194">
        <f>ROUND(I469*H469,2)</f>
        <v>0</v>
      </c>
      <c r="BL469" s="14" t="s">
        <v>155</v>
      </c>
      <c r="BM469" s="193" t="s">
        <v>999</v>
      </c>
    </row>
    <row r="470" spans="1:65" s="2" customFormat="1" ht="11.25">
      <c r="A470" s="31"/>
      <c r="B470" s="32"/>
      <c r="C470" s="33"/>
      <c r="D470" s="195" t="s">
        <v>157</v>
      </c>
      <c r="E470" s="33"/>
      <c r="F470" s="196" t="s">
        <v>998</v>
      </c>
      <c r="G470" s="33"/>
      <c r="H470" s="33"/>
      <c r="I470" s="197"/>
      <c r="J470" s="33"/>
      <c r="K470" s="33"/>
      <c r="L470" s="36"/>
      <c r="M470" s="198"/>
      <c r="N470" s="199"/>
      <c r="O470" s="68"/>
      <c r="P470" s="68"/>
      <c r="Q470" s="68"/>
      <c r="R470" s="68"/>
      <c r="S470" s="68"/>
      <c r="T470" s="69"/>
      <c r="U470" s="31"/>
      <c r="V470" s="31"/>
      <c r="W470" s="31"/>
      <c r="X470" s="31"/>
      <c r="Y470" s="31"/>
      <c r="Z470" s="31"/>
      <c r="AA470" s="31"/>
      <c r="AB470" s="31"/>
      <c r="AC470" s="31"/>
      <c r="AD470" s="31"/>
      <c r="AE470" s="31"/>
      <c r="AT470" s="14" t="s">
        <v>157</v>
      </c>
      <c r="AU470" s="14" t="s">
        <v>82</v>
      </c>
    </row>
    <row r="471" spans="1:65" s="2" customFormat="1" ht="24.2" customHeight="1">
      <c r="A471" s="31"/>
      <c r="B471" s="32"/>
      <c r="C471" s="181" t="s">
        <v>1000</v>
      </c>
      <c r="D471" s="181" t="s">
        <v>150</v>
      </c>
      <c r="E471" s="182" t="s">
        <v>1001</v>
      </c>
      <c r="F471" s="183" t="s">
        <v>1002</v>
      </c>
      <c r="G471" s="184" t="s">
        <v>197</v>
      </c>
      <c r="H471" s="185">
        <v>1</v>
      </c>
      <c r="I471" s="186"/>
      <c r="J471" s="187">
        <f>ROUND(I471*H471,2)</f>
        <v>0</v>
      </c>
      <c r="K471" s="183" t="s">
        <v>154</v>
      </c>
      <c r="L471" s="188"/>
      <c r="M471" s="189" t="s">
        <v>1</v>
      </c>
      <c r="N471" s="190" t="s">
        <v>38</v>
      </c>
      <c r="O471" s="68"/>
      <c r="P471" s="191">
        <f>O471*H471</f>
        <v>0</v>
      </c>
      <c r="Q471" s="191">
        <v>0</v>
      </c>
      <c r="R471" s="191">
        <f>Q471*H471</f>
        <v>0</v>
      </c>
      <c r="S471" s="191">
        <v>0</v>
      </c>
      <c r="T471" s="192">
        <f>S471*H471</f>
        <v>0</v>
      </c>
      <c r="U471" s="31"/>
      <c r="V471" s="31"/>
      <c r="W471" s="31"/>
      <c r="X471" s="31"/>
      <c r="Y471" s="31"/>
      <c r="Z471" s="31"/>
      <c r="AA471" s="31"/>
      <c r="AB471" s="31"/>
      <c r="AC471" s="31"/>
      <c r="AD471" s="31"/>
      <c r="AE471" s="31"/>
      <c r="AR471" s="193" t="s">
        <v>155</v>
      </c>
      <c r="AT471" s="193" t="s">
        <v>150</v>
      </c>
      <c r="AU471" s="193" t="s">
        <v>82</v>
      </c>
      <c r="AY471" s="14" t="s">
        <v>149</v>
      </c>
      <c r="BE471" s="194">
        <f>IF(N471="základní",J471,0)</f>
        <v>0</v>
      </c>
      <c r="BF471" s="194">
        <f>IF(N471="snížená",J471,0)</f>
        <v>0</v>
      </c>
      <c r="BG471" s="194">
        <f>IF(N471="zákl. přenesená",J471,0)</f>
        <v>0</v>
      </c>
      <c r="BH471" s="194">
        <f>IF(N471="sníž. přenesená",J471,0)</f>
        <v>0</v>
      </c>
      <c r="BI471" s="194">
        <f>IF(N471="nulová",J471,0)</f>
        <v>0</v>
      </c>
      <c r="BJ471" s="14" t="s">
        <v>80</v>
      </c>
      <c r="BK471" s="194">
        <f>ROUND(I471*H471,2)</f>
        <v>0</v>
      </c>
      <c r="BL471" s="14" t="s">
        <v>155</v>
      </c>
      <c r="BM471" s="193" t="s">
        <v>1003</v>
      </c>
    </row>
    <row r="472" spans="1:65" s="2" customFormat="1" ht="11.25">
      <c r="A472" s="31"/>
      <c r="B472" s="32"/>
      <c r="C472" s="33"/>
      <c r="D472" s="195" t="s">
        <v>157</v>
      </c>
      <c r="E472" s="33"/>
      <c r="F472" s="196" t="s">
        <v>1002</v>
      </c>
      <c r="G472" s="33"/>
      <c r="H472" s="33"/>
      <c r="I472" s="197"/>
      <c r="J472" s="33"/>
      <c r="K472" s="33"/>
      <c r="L472" s="36"/>
      <c r="M472" s="198"/>
      <c r="N472" s="199"/>
      <c r="O472" s="68"/>
      <c r="P472" s="68"/>
      <c r="Q472" s="68"/>
      <c r="R472" s="68"/>
      <c r="S472" s="68"/>
      <c r="T472" s="69"/>
      <c r="U472" s="31"/>
      <c r="V472" s="31"/>
      <c r="W472" s="31"/>
      <c r="X472" s="31"/>
      <c r="Y472" s="31"/>
      <c r="Z472" s="31"/>
      <c r="AA472" s="31"/>
      <c r="AB472" s="31"/>
      <c r="AC472" s="31"/>
      <c r="AD472" s="31"/>
      <c r="AE472" s="31"/>
      <c r="AT472" s="14" t="s">
        <v>157</v>
      </c>
      <c r="AU472" s="14" t="s">
        <v>82</v>
      </c>
    </row>
    <row r="473" spans="1:65" s="2" customFormat="1" ht="24.2" customHeight="1">
      <c r="A473" s="31"/>
      <c r="B473" s="32"/>
      <c r="C473" s="181" t="s">
        <v>1004</v>
      </c>
      <c r="D473" s="181" t="s">
        <v>150</v>
      </c>
      <c r="E473" s="182" t="s">
        <v>1005</v>
      </c>
      <c r="F473" s="183" t="s">
        <v>1006</v>
      </c>
      <c r="G473" s="184" t="s">
        <v>197</v>
      </c>
      <c r="H473" s="185">
        <v>1</v>
      </c>
      <c r="I473" s="186"/>
      <c r="J473" s="187">
        <f>ROUND(I473*H473,2)</f>
        <v>0</v>
      </c>
      <c r="K473" s="183" t="s">
        <v>154</v>
      </c>
      <c r="L473" s="188"/>
      <c r="M473" s="189" t="s">
        <v>1</v>
      </c>
      <c r="N473" s="190" t="s">
        <v>38</v>
      </c>
      <c r="O473" s="68"/>
      <c r="P473" s="191">
        <f>O473*H473</f>
        <v>0</v>
      </c>
      <c r="Q473" s="191">
        <v>0</v>
      </c>
      <c r="R473" s="191">
        <f>Q473*H473</f>
        <v>0</v>
      </c>
      <c r="S473" s="191">
        <v>0</v>
      </c>
      <c r="T473" s="192">
        <f>S473*H473</f>
        <v>0</v>
      </c>
      <c r="U473" s="31"/>
      <c r="V473" s="31"/>
      <c r="W473" s="31"/>
      <c r="X473" s="31"/>
      <c r="Y473" s="31"/>
      <c r="Z473" s="31"/>
      <c r="AA473" s="31"/>
      <c r="AB473" s="31"/>
      <c r="AC473" s="31"/>
      <c r="AD473" s="31"/>
      <c r="AE473" s="31"/>
      <c r="AR473" s="193" t="s">
        <v>155</v>
      </c>
      <c r="AT473" s="193" t="s">
        <v>150</v>
      </c>
      <c r="AU473" s="193" t="s">
        <v>82</v>
      </c>
      <c r="AY473" s="14" t="s">
        <v>149</v>
      </c>
      <c r="BE473" s="194">
        <f>IF(N473="základní",J473,0)</f>
        <v>0</v>
      </c>
      <c r="BF473" s="194">
        <f>IF(N473="snížená",J473,0)</f>
        <v>0</v>
      </c>
      <c r="BG473" s="194">
        <f>IF(N473="zákl. přenesená",J473,0)</f>
        <v>0</v>
      </c>
      <c r="BH473" s="194">
        <f>IF(N473="sníž. přenesená",J473,0)</f>
        <v>0</v>
      </c>
      <c r="BI473" s="194">
        <f>IF(N473="nulová",J473,0)</f>
        <v>0</v>
      </c>
      <c r="BJ473" s="14" t="s">
        <v>80</v>
      </c>
      <c r="BK473" s="194">
        <f>ROUND(I473*H473,2)</f>
        <v>0</v>
      </c>
      <c r="BL473" s="14" t="s">
        <v>155</v>
      </c>
      <c r="BM473" s="193" t="s">
        <v>1007</v>
      </c>
    </row>
    <row r="474" spans="1:65" s="2" customFormat="1" ht="11.25">
      <c r="A474" s="31"/>
      <c r="B474" s="32"/>
      <c r="C474" s="33"/>
      <c r="D474" s="195" t="s">
        <v>157</v>
      </c>
      <c r="E474" s="33"/>
      <c r="F474" s="196" t="s">
        <v>1006</v>
      </c>
      <c r="G474" s="33"/>
      <c r="H474" s="33"/>
      <c r="I474" s="197"/>
      <c r="J474" s="33"/>
      <c r="K474" s="33"/>
      <c r="L474" s="36"/>
      <c r="M474" s="198"/>
      <c r="N474" s="199"/>
      <c r="O474" s="68"/>
      <c r="P474" s="68"/>
      <c r="Q474" s="68"/>
      <c r="R474" s="68"/>
      <c r="S474" s="68"/>
      <c r="T474" s="69"/>
      <c r="U474" s="31"/>
      <c r="V474" s="31"/>
      <c r="W474" s="31"/>
      <c r="X474" s="31"/>
      <c r="Y474" s="31"/>
      <c r="Z474" s="31"/>
      <c r="AA474" s="31"/>
      <c r="AB474" s="31"/>
      <c r="AC474" s="31"/>
      <c r="AD474" s="31"/>
      <c r="AE474" s="31"/>
      <c r="AT474" s="14" t="s">
        <v>157</v>
      </c>
      <c r="AU474" s="14" t="s">
        <v>82</v>
      </c>
    </row>
    <row r="475" spans="1:65" s="2" customFormat="1" ht="24.2" customHeight="1">
      <c r="A475" s="31"/>
      <c r="B475" s="32"/>
      <c r="C475" s="181" t="s">
        <v>1008</v>
      </c>
      <c r="D475" s="181" t="s">
        <v>150</v>
      </c>
      <c r="E475" s="182" t="s">
        <v>1009</v>
      </c>
      <c r="F475" s="183" t="s">
        <v>1010</v>
      </c>
      <c r="G475" s="184" t="s">
        <v>197</v>
      </c>
      <c r="H475" s="185">
        <v>1</v>
      </c>
      <c r="I475" s="186"/>
      <c r="J475" s="187">
        <f>ROUND(I475*H475,2)</f>
        <v>0</v>
      </c>
      <c r="K475" s="183" t="s">
        <v>154</v>
      </c>
      <c r="L475" s="188"/>
      <c r="M475" s="189" t="s">
        <v>1</v>
      </c>
      <c r="N475" s="190" t="s">
        <v>38</v>
      </c>
      <c r="O475" s="68"/>
      <c r="P475" s="191">
        <f>O475*H475</f>
        <v>0</v>
      </c>
      <c r="Q475" s="191">
        <v>0</v>
      </c>
      <c r="R475" s="191">
        <f>Q475*H475</f>
        <v>0</v>
      </c>
      <c r="S475" s="191">
        <v>0</v>
      </c>
      <c r="T475" s="192">
        <f>S475*H475</f>
        <v>0</v>
      </c>
      <c r="U475" s="31"/>
      <c r="V475" s="31"/>
      <c r="W475" s="31"/>
      <c r="X475" s="31"/>
      <c r="Y475" s="31"/>
      <c r="Z475" s="31"/>
      <c r="AA475" s="31"/>
      <c r="AB475" s="31"/>
      <c r="AC475" s="31"/>
      <c r="AD475" s="31"/>
      <c r="AE475" s="31"/>
      <c r="AR475" s="193" t="s">
        <v>155</v>
      </c>
      <c r="AT475" s="193" t="s">
        <v>150</v>
      </c>
      <c r="AU475" s="193" t="s">
        <v>82</v>
      </c>
      <c r="AY475" s="14" t="s">
        <v>149</v>
      </c>
      <c r="BE475" s="194">
        <f>IF(N475="základní",J475,0)</f>
        <v>0</v>
      </c>
      <c r="BF475" s="194">
        <f>IF(N475="snížená",J475,0)</f>
        <v>0</v>
      </c>
      <c r="BG475" s="194">
        <f>IF(N475="zákl. přenesená",J475,0)</f>
        <v>0</v>
      </c>
      <c r="BH475" s="194">
        <f>IF(N475="sníž. přenesená",J475,0)</f>
        <v>0</v>
      </c>
      <c r="BI475" s="194">
        <f>IF(N475="nulová",J475,0)</f>
        <v>0</v>
      </c>
      <c r="BJ475" s="14" t="s">
        <v>80</v>
      </c>
      <c r="BK475" s="194">
        <f>ROUND(I475*H475,2)</f>
        <v>0</v>
      </c>
      <c r="BL475" s="14" t="s">
        <v>155</v>
      </c>
      <c r="BM475" s="193" t="s">
        <v>1011</v>
      </c>
    </row>
    <row r="476" spans="1:65" s="2" customFormat="1" ht="11.25">
      <c r="A476" s="31"/>
      <c r="B476" s="32"/>
      <c r="C476" s="33"/>
      <c r="D476" s="195" t="s">
        <v>157</v>
      </c>
      <c r="E476" s="33"/>
      <c r="F476" s="196" t="s">
        <v>1010</v>
      </c>
      <c r="G476" s="33"/>
      <c r="H476" s="33"/>
      <c r="I476" s="197"/>
      <c r="J476" s="33"/>
      <c r="K476" s="33"/>
      <c r="L476" s="36"/>
      <c r="M476" s="198"/>
      <c r="N476" s="199"/>
      <c r="O476" s="68"/>
      <c r="P476" s="68"/>
      <c r="Q476" s="68"/>
      <c r="R476" s="68"/>
      <c r="S476" s="68"/>
      <c r="T476" s="69"/>
      <c r="U476" s="31"/>
      <c r="V476" s="31"/>
      <c r="W476" s="31"/>
      <c r="X476" s="31"/>
      <c r="Y476" s="31"/>
      <c r="Z476" s="31"/>
      <c r="AA476" s="31"/>
      <c r="AB476" s="31"/>
      <c r="AC476" s="31"/>
      <c r="AD476" s="31"/>
      <c r="AE476" s="31"/>
      <c r="AT476" s="14" t="s">
        <v>157</v>
      </c>
      <c r="AU476" s="14" t="s">
        <v>82</v>
      </c>
    </row>
    <row r="477" spans="1:65" s="2" customFormat="1" ht="24.2" customHeight="1">
      <c r="A477" s="31"/>
      <c r="B477" s="32"/>
      <c r="C477" s="181" t="s">
        <v>1012</v>
      </c>
      <c r="D477" s="181" t="s">
        <v>150</v>
      </c>
      <c r="E477" s="182" t="s">
        <v>1013</v>
      </c>
      <c r="F477" s="183" t="s">
        <v>1014</v>
      </c>
      <c r="G477" s="184" t="s">
        <v>197</v>
      </c>
      <c r="H477" s="185">
        <v>1</v>
      </c>
      <c r="I477" s="186"/>
      <c r="J477" s="187">
        <f>ROUND(I477*H477,2)</f>
        <v>0</v>
      </c>
      <c r="K477" s="183" t="s">
        <v>154</v>
      </c>
      <c r="L477" s="188"/>
      <c r="M477" s="189" t="s">
        <v>1</v>
      </c>
      <c r="N477" s="190" t="s">
        <v>38</v>
      </c>
      <c r="O477" s="68"/>
      <c r="P477" s="191">
        <f>O477*H477</f>
        <v>0</v>
      </c>
      <c r="Q477" s="191">
        <v>0</v>
      </c>
      <c r="R477" s="191">
        <f>Q477*H477</f>
        <v>0</v>
      </c>
      <c r="S477" s="191">
        <v>0</v>
      </c>
      <c r="T477" s="192">
        <f>S477*H477</f>
        <v>0</v>
      </c>
      <c r="U477" s="31"/>
      <c r="V477" s="31"/>
      <c r="W477" s="31"/>
      <c r="X477" s="31"/>
      <c r="Y477" s="31"/>
      <c r="Z477" s="31"/>
      <c r="AA477" s="31"/>
      <c r="AB477" s="31"/>
      <c r="AC477" s="31"/>
      <c r="AD477" s="31"/>
      <c r="AE477" s="31"/>
      <c r="AR477" s="193" t="s">
        <v>155</v>
      </c>
      <c r="AT477" s="193" t="s">
        <v>150</v>
      </c>
      <c r="AU477" s="193" t="s">
        <v>82</v>
      </c>
      <c r="AY477" s="14" t="s">
        <v>149</v>
      </c>
      <c r="BE477" s="194">
        <f>IF(N477="základní",J477,0)</f>
        <v>0</v>
      </c>
      <c r="BF477" s="194">
        <f>IF(N477="snížená",J477,0)</f>
        <v>0</v>
      </c>
      <c r="BG477" s="194">
        <f>IF(N477="zákl. přenesená",J477,0)</f>
        <v>0</v>
      </c>
      <c r="BH477" s="194">
        <f>IF(N477="sníž. přenesená",J477,0)</f>
        <v>0</v>
      </c>
      <c r="BI477" s="194">
        <f>IF(N477="nulová",J477,0)</f>
        <v>0</v>
      </c>
      <c r="BJ477" s="14" t="s">
        <v>80</v>
      </c>
      <c r="BK477" s="194">
        <f>ROUND(I477*H477,2)</f>
        <v>0</v>
      </c>
      <c r="BL477" s="14" t="s">
        <v>155</v>
      </c>
      <c r="BM477" s="193" t="s">
        <v>1015</v>
      </c>
    </row>
    <row r="478" spans="1:65" s="2" customFormat="1" ht="19.5">
      <c r="A478" s="31"/>
      <c r="B478" s="32"/>
      <c r="C478" s="33"/>
      <c r="D478" s="195" t="s">
        <v>157</v>
      </c>
      <c r="E478" s="33"/>
      <c r="F478" s="196" t="s">
        <v>1014</v>
      </c>
      <c r="G478" s="33"/>
      <c r="H478" s="33"/>
      <c r="I478" s="197"/>
      <c r="J478" s="33"/>
      <c r="K478" s="33"/>
      <c r="L478" s="36"/>
      <c r="M478" s="198"/>
      <c r="N478" s="199"/>
      <c r="O478" s="68"/>
      <c r="P478" s="68"/>
      <c r="Q478" s="68"/>
      <c r="R478" s="68"/>
      <c r="S478" s="68"/>
      <c r="T478" s="69"/>
      <c r="U478" s="31"/>
      <c r="V478" s="31"/>
      <c r="W478" s="31"/>
      <c r="X478" s="31"/>
      <c r="Y478" s="31"/>
      <c r="Z478" s="31"/>
      <c r="AA478" s="31"/>
      <c r="AB478" s="31"/>
      <c r="AC478" s="31"/>
      <c r="AD478" s="31"/>
      <c r="AE478" s="31"/>
      <c r="AT478" s="14" t="s">
        <v>157</v>
      </c>
      <c r="AU478" s="14" t="s">
        <v>82</v>
      </c>
    </row>
    <row r="479" spans="1:65" s="2" customFormat="1" ht="24.2" customHeight="1">
      <c r="A479" s="31"/>
      <c r="B479" s="32"/>
      <c r="C479" s="181" t="s">
        <v>1016</v>
      </c>
      <c r="D479" s="181" t="s">
        <v>150</v>
      </c>
      <c r="E479" s="182" t="s">
        <v>1017</v>
      </c>
      <c r="F479" s="183" t="s">
        <v>1018</v>
      </c>
      <c r="G479" s="184" t="s">
        <v>197</v>
      </c>
      <c r="H479" s="185">
        <v>1</v>
      </c>
      <c r="I479" s="186"/>
      <c r="J479" s="187">
        <f>ROUND(I479*H479,2)</f>
        <v>0</v>
      </c>
      <c r="K479" s="183" t="s">
        <v>154</v>
      </c>
      <c r="L479" s="188"/>
      <c r="M479" s="189" t="s">
        <v>1</v>
      </c>
      <c r="N479" s="190" t="s">
        <v>38</v>
      </c>
      <c r="O479" s="68"/>
      <c r="P479" s="191">
        <f>O479*H479</f>
        <v>0</v>
      </c>
      <c r="Q479" s="191">
        <v>0</v>
      </c>
      <c r="R479" s="191">
        <f>Q479*H479</f>
        <v>0</v>
      </c>
      <c r="S479" s="191">
        <v>0</v>
      </c>
      <c r="T479" s="192">
        <f>S479*H479</f>
        <v>0</v>
      </c>
      <c r="U479" s="31"/>
      <c r="V479" s="31"/>
      <c r="W479" s="31"/>
      <c r="X479" s="31"/>
      <c r="Y479" s="31"/>
      <c r="Z479" s="31"/>
      <c r="AA479" s="31"/>
      <c r="AB479" s="31"/>
      <c r="AC479" s="31"/>
      <c r="AD479" s="31"/>
      <c r="AE479" s="31"/>
      <c r="AR479" s="193" t="s">
        <v>155</v>
      </c>
      <c r="AT479" s="193" t="s">
        <v>150</v>
      </c>
      <c r="AU479" s="193" t="s">
        <v>82</v>
      </c>
      <c r="AY479" s="14" t="s">
        <v>149</v>
      </c>
      <c r="BE479" s="194">
        <f>IF(N479="základní",J479,0)</f>
        <v>0</v>
      </c>
      <c r="BF479" s="194">
        <f>IF(N479="snížená",J479,0)</f>
        <v>0</v>
      </c>
      <c r="BG479" s="194">
        <f>IF(N479="zákl. přenesená",J479,0)</f>
        <v>0</v>
      </c>
      <c r="BH479" s="194">
        <f>IF(N479="sníž. přenesená",J479,0)</f>
        <v>0</v>
      </c>
      <c r="BI479" s="194">
        <f>IF(N479="nulová",J479,0)</f>
        <v>0</v>
      </c>
      <c r="BJ479" s="14" t="s">
        <v>80</v>
      </c>
      <c r="BK479" s="194">
        <f>ROUND(I479*H479,2)</f>
        <v>0</v>
      </c>
      <c r="BL479" s="14" t="s">
        <v>155</v>
      </c>
      <c r="BM479" s="193" t="s">
        <v>1019</v>
      </c>
    </row>
    <row r="480" spans="1:65" s="2" customFormat="1" ht="19.5">
      <c r="A480" s="31"/>
      <c r="B480" s="32"/>
      <c r="C480" s="33"/>
      <c r="D480" s="195" t="s">
        <v>157</v>
      </c>
      <c r="E480" s="33"/>
      <c r="F480" s="196" t="s">
        <v>1018</v>
      </c>
      <c r="G480" s="33"/>
      <c r="H480" s="33"/>
      <c r="I480" s="197"/>
      <c r="J480" s="33"/>
      <c r="K480" s="33"/>
      <c r="L480" s="36"/>
      <c r="M480" s="198"/>
      <c r="N480" s="199"/>
      <c r="O480" s="68"/>
      <c r="P480" s="68"/>
      <c r="Q480" s="68"/>
      <c r="R480" s="68"/>
      <c r="S480" s="68"/>
      <c r="T480" s="69"/>
      <c r="U480" s="31"/>
      <c r="V480" s="31"/>
      <c r="W480" s="31"/>
      <c r="X480" s="31"/>
      <c r="Y480" s="31"/>
      <c r="Z480" s="31"/>
      <c r="AA480" s="31"/>
      <c r="AB480" s="31"/>
      <c r="AC480" s="31"/>
      <c r="AD480" s="31"/>
      <c r="AE480" s="31"/>
      <c r="AT480" s="14" t="s">
        <v>157</v>
      </c>
      <c r="AU480" s="14" t="s">
        <v>82</v>
      </c>
    </row>
    <row r="481" spans="1:65" s="2" customFormat="1" ht="24.2" customHeight="1">
      <c r="A481" s="31"/>
      <c r="B481" s="32"/>
      <c r="C481" s="200" t="s">
        <v>1020</v>
      </c>
      <c r="D481" s="200" t="s">
        <v>185</v>
      </c>
      <c r="E481" s="201" t="s">
        <v>1021</v>
      </c>
      <c r="F481" s="202" t="s">
        <v>1022</v>
      </c>
      <c r="G481" s="203" t="s">
        <v>1023</v>
      </c>
      <c r="H481" s="204">
        <v>40</v>
      </c>
      <c r="I481" s="205"/>
      <c r="J481" s="206">
        <f>ROUND(I481*H481,2)</f>
        <v>0</v>
      </c>
      <c r="K481" s="202" t="s">
        <v>154</v>
      </c>
      <c r="L481" s="36"/>
      <c r="M481" s="207" t="s">
        <v>1</v>
      </c>
      <c r="N481" s="208" t="s">
        <v>38</v>
      </c>
      <c r="O481" s="68"/>
      <c r="P481" s="191">
        <f>O481*H481</f>
        <v>0</v>
      </c>
      <c r="Q481" s="191">
        <v>0</v>
      </c>
      <c r="R481" s="191">
        <f>Q481*H481</f>
        <v>0</v>
      </c>
      <c r="S481" s="191">
        <v>0</v>
      </c>
      <c r="T481" s="192">
        <f>S481*H481</f>
        <v>0</v>
      </c>
      <c r="U481" s="31"/>
      <c r="V481" s="31"/>
      <c r="W481" s="31"/>
      <c r="X481" s="31"/>
      <c r="Y481" s="31"/>
      <c r="Z481" s="31"/>
      <c r="AA481" s="31"/>
      <c r="AB481" s="31"/>
      <c r="AC481" s="31"/>
      <c r="AD481" s="31"/>
      <c r="AE481" s="31"/>
      <c r="AR481" s="193" t="s">
        <v>202</v>
      </c>
      <c r="AT481" s="193" t="s">
        <v>185</v>
      </c>
      <c r="AU481" s="193" t="s">
        <v>82</v>
      </c>
      <c r="AY481" s="14" t="s">
        <v>149</v>
      </c>
      <c r="BE481" s="194">
        <f>IF(N481="základní",J481,0)</f>
        <v>0</v>
      </c>
      <c r="BF481" s="194">
        <f>IF(N481="snížená",J481,0)</f>
        <v>0</v>
      </c>
      <c r="BG481" s="194">
        <f>IF(N481="zákl. přenesená",J481,0)</f>
        <v>0</v>
      </c>
      <c r="BH481" s="194">
        <f>IF(N481="sníž. přenesená",J481,0)</f>
        <v>0</v>
      </c>
      <c r="BI481" s="194">
        <f>IF(N481="nulová",J481,0)</f>
        <v>0</v>
      </c>
      <c r="BJ481" s="14" t="s">
        <v>80</v>
      </c>
      <c r="BK481" s="194">
        <f>ROUND(I481*H481,2)</f>
        <v>0</v>
      </c>
      <c r="BL481" s="14" t="s">
        <v>202</v>
      </c>
      <c r="BM481" s="193" t="s">
        <v>1024</v>
      </c>
    </row>
    <row r="482" spans="1:65" s="2" customFormat="1" ht="11.25">
      <c r="A482" s="31"/>
      <c r="B482" s="32"/>
      <c r="C482" s="33"/>
      <c r="D482" s="195" t="s">
        <v>157</v>
      </c>
      <c r="E482" s="33"/>
      <c r="F482" s="196" t="s">
        <v>1022</v>
      </c>
      <c r="G482" s="33"/>
      <c r="H482" s="33"/>
      <c r="I482" s="197"/>
      <c r="J482" s="33"/>
      <c r="K482" s="33"/>
      <c r="L482" s="36"/>
      <c r="M482" s="198"/>
      <c r="N482" s="199"/>
      <c r="O482" s="68"/>
      <c r="P482" s="68"/>
      <c r="Q482" s="68"/>
      <c r="R482" s="68"/>
      <c r="S482" s="68"/>
      <c r="T482" s="69"/>
      <c r="U482" s="31"/>
      <c r="V482" s="31"/>
      <c r="W482" s="31"/>
      <c r="X482" s="31"/>
      <c r="Y482" s="31"/>
      <c r="Z482" s="31"/>
      <c r="AA482" s="31"/>
      <c r="AB482" s="31"/>
      <c r="AC482" s="31"/>
      <c r="AD482" s="31"/>
      <c r="AE482" s="31"/>
      <c r="AT482" s="14" t="s">
        <v>157</v>
      </c>
      <c r="AU482" s="14" t="s">
        <v>82</v>
      </c>
    </row>
    <row r="483" spans="1:65" s="2" customFormat="1" ht="24.2" customHeight="1">
      <c r="A483" s="31"/>
      <c r="B483" s="32"/>
      <c r="C483" s="200" t="s">
        <v>1025</v>
      </c>
      <c r="D483" s="200" t="s">
        <v>185</v>
      </c>
      <c r="E483" s="201" t="s">
        <v>1026</v>
      </c>
      <c r="F483" s="202" t="s">
        <v>1027</v>
      </c>
      <c r="G483" s="203" t="s">
        <v>197</v>
      </c>
      <c r="H483" s="204">
        <v>1</v>
      </c>
      <c r="I483" s="205"/>
      <c r="J483" s="206">
        <f>ROUND(I483*H483,2)</f>
        <v>0</v>
      </c>
      <c r="K483" s="202" t="s">
        <v>154</v>
      </c>
      <c r="L483" s="36"/>
      <c r="M483" s="207" t="s">
        <v>1</v>
      </c>
      <c r="N483" s="208" t="s">
        <v>38</v>
      </c>
      <c r="O483" s="68"/>
      <c r="P483" s="191">
        <f>O483*H483</f>
        <v>0</v>
      </c>
      <c r="Q483" s="191">
        <v>0</v>
      </c>
      <c r="R483" s="191">
        <f>Q483*H483</f>
        <v>0</v>
      </c>
      <c r="S483" s="191">
        <v>0</v>
      </c>
      <c r="T483" s="192">
        <f>S483*H483</f>
        <v>0</v>
      </c>
      <c r="U483" s="31"/>
      <c r="V483" s="31"/>
      <c r="W483" s="31"/>
      <c r="X483" s="31"/>
      <c r="Y483" s="31"/>
      <c r="Z483" s="31"/>
      <c r="AA483" s="31"/>
      <c r="AB483" s="31"/>
      <c r="AC483" s="31"/>
      <c r="AD483" s="31"/>
      <c r="AE483" s="31"/>
      <c r="AR483" s="193" t="s">
        <v>202</v>
      </c>
      <c r="AT483" s="193" t="s">
        <v>185</v>
      </c>
      <c r="AU483" s="193" t="s">
        <v>82</v>
      </c>
      <c r="AY483" s="14" t="s">
        <v>149</v>
      </c>
      <c r="BE483" s="194">
        <f>IF(N483="základní",J483,0)</f>
        <v>0</v>
      </c>
      <c r="BF483" s="194">
        <f>IF(N483="snížená",J483,0)</f>
        <v>0</v>
      </c>
      <c r="BG483" s="194">
        <f>IF(N483="zákl. přenesená",J483,0)</f>
        <v>0</v>
      </c>
      <c r="BH483" s="194">
        <f>IF(N483="sníž. přenesená",J483,0)</f>
        <v>0</v>
      </c>
      <c r="BI483" s="194">
        <f>IF(N483="nulová",J483,0)</f>
        <v>0</v>
      </c>
      <c r="BJ483" s="14" t="s">
        <v>80</v>
      </c>
      <c r="BK483" s="194">
        <f>ROUND(I483*H483,2)</f>
        <v>0</v>
      </c>
      <c r="BL483" s="14" t="s">
        <v>202</v>
      </c>
      <c r="BM483" s="193" t="s">
        <v>1028</v>
      </c>
    </row>
    <row r="484" spans="1:65" s="2" customFormat="1" ht="11.25">
      <c r="A484" s="31"/>
      <c r="B484" s="32"/>
      <c r="C484" s="33"/>
      <c r="D484" s="195" t="s">
        <v>157</v>
      </c>
      <c r="E484" s="33"/>
      <c r="F484" s="196" t="s">
        <v>1027</v>
      </c>
      <c r="G484" s="33"/>
      <c r="H484" s="33"/>
      <c r="I484" s="197"/>
      <c r="J484" s="33"/>
      <c r="K484" s="33"/>
      <c r="L484" s="36"/>
      <c r="M484" s="198"/>
      <c r="N484" s="199"/>
      <c r="O484" s="68"/>
      <c r="P484" s="68"/>
      <c r="Q484" s="68"/>
      <c r="R484" s="68"/>
      <c r="S484" s="68"/>
      <c r="T484" s="69"/>
      <c r="U484" s="31"/>
      <c r="V484" s="31"/>
      <c r="W484" s="31"/>
      <c r="X484" s="31"/>
      <c r="Y484" s="31"/>
      <c r="Z484" s="31"/>
      <c r="AA484" s="31"/>
      <c r="AB484" s="31"/>
      <c r="AC484" s="31"/>
      <c r="AD484" s="31"/>
      <c r="AE484" s="31"/>
      <c r="AT484" s="14" t="s">
        <v>157</v>
      </c>
      <c r="AU484" s="14" t="s">
        <v>82</v>
      </c>
    </row>
    <row r="485" spans="1:65" s="2" customFormat="1" ht="24.2" customHeight="1">
      <c r="A485" s="31"/>
      <c r="B485" s="32"/>
      <c r="C485" s="200" t="s">
        <v>1029</v>
      </c>
      <c r="D485" s="200" t="s">
        <v>185</v>
      </c>
      <c r="E485" s="201" t="s">
        <v>1030</v>
      </c>
      <c r="F485" s="202" t="s">
        <v>1031</v>
      </c>
      <c r="G485" s="203" t="s">
        <v>197</v>
      </c>
      <c r="H485" s="204">
        <v>1</v>
      </c>
      <c r="I485" s="205"/>
      <c r="J485" s="206">
        <f>ROUND(I485*H485,2)</f>
        <v>0</v>
      </c>
      <c r="K485" s="202" t="s">
        <v>154</v>
      </c>
      <c r="L485" s="36"/>
      <c r="M485" s="207" t="s">
        <v>1</v>
      </c>
      <c r="N485" s="208" t="s">
        <v>38</v>
      </c>
      <c r="O485" s="68"/>
      <c r="P485" s="191">
        <f>O485*H485</f>
        <v>0</v>
      </c>
      <c r="Q485" s="191">
        <v>0</v>
      </c>
      <c r="R485" s="191">
        <f>Q485*H485</f>
        <v>0</v>
      </c>
      <c r="S485" s="191">
        <v>0</v>
      </c>
      <c r="T485" s="192">
        <f>S485*H485</f>
        <v>0</v>
      </c>
      <c r="U485" s="31"/>
      <c r="V485" s="31"/>
      <c r="W485" s="31"/>
      <c r="X485" s="31"/>
      <c r="Y485" s="31"/>
      <c r="Z485" s="31"/>
      <c r="AA485" s="31"/>
      <c r="AB485" s="31"/>
      <c r="AC485" s="31"/>
      <c r="AD485" s="31"/>
      <c r="AE485" s="31"/>
      <c r="AR485" s="193" t="s">
        <v>202</v>
      </c>
      <c r="AT485" s="193" t="s">
        <v>185</v>
      </c>
      <c r="AU485" s="193" t="s">
        <v>82</v>
      </c>
      <c r="AY485" s="14" t="s">
        <v>149</v>
      </c>
      <c r="BE485" s="194">
        <f>IF(N485="základní",J485,0)</f>
        <v>0</v>
      </c>
      <c r="BF485" s="194">
        <f>IF(N485="snížená",J485,0)</f>
        <v>0</v>
      </c>
      <c r="BG485" s="194">
        <f>IF(N485="zákl. přenesená",J485,0)</f>
        <v>0</v>
      </c>
      <c r="BH485" s="194">
        <f>IF(N485="sníž. přenesená",J485,0)</f>
        <v>0</v>
      </c>
      <c r="BI485" s="194">
        <f>IF(N485="nulová",J485,0)</f>
        <v>0</v>
      </c>
      <c r="BJ485" s="14" t="s">
        <v>80</v>
      </c>
      <c r="BK485" s="194">
        <f>ROUND(I485*H485,2)</f>
        <v>0</v>
      </c>
      <c r="BL485" s="14" t="s">
        <v>202</v>
      </c>
      <c r="BM485" s="193" t="s">
        <v>1032</v>
      </c>
    </row>
    <row r="486" spans="1:65" s="2" customFormat="1" ht="11.25">
      <c r="A486" s="31"/>
      <c r="B486" s="32"/>
      <c r="C486" s="33"/>
      <c r="D486" s="195" t="s">
        <v>157</v>
      </c>
      <c r="E486" s="33"/>
      <c r="F486" s="196" t="s">
        <v>1031</v>
      </c>
      <c r="G486" s="33"/>
      <c r="H486" s="33"/>
      <c r="I486" s="197"/>
      <c r="J486" s="33"/>
      <c r="K486" s="33"/>
      <c r="L486" s="36"/>
      <c r="M486" s="198"/>
      <c r="N486" s="199"/>
      <c r="O486" s="68"/>
      <c r="P486" s="68"/>
      <c r="Q486" s="68"/>
      <c r="R486" s="68"/>
      <c r="S486" s="68"/>
      <c r="T486" s="69"/>
      <c r="U486" s="31"/>
      <c r="V486" s="31"/>
      <c r="W486" s="31"/>
      <c r="X486" s="31"/>
      <c r="Y486" s="31"/>
      <c r="Z486" s="31"/>
      <c r="AA486" s="31"/>
      <c r="AB486" s="31"/>
      <c r="AC486" s="31"/>
      <c r="AD486" s="31"/>
      <c r="AE486" s="31"/>
      <c r="AT486" s="14" t="s">
        <v>157</v>
      </c>
      <c r="AU486" s="14" t="s">
        <v>82</v>
      </c>
    </row>
    <row r="487" spans="1:65" s="2" customFormat="1" ht="62.65" customHeight="1">
      <c r="A487" s="31"/>
      <c r="B487" s="32"/>
      <c r="C487" s="181" t="s">
        <v>1033</v>
      </c>
      <c r="D487" s="181" t="s">
        <v>150</v>
      </c>
      <c r="E487" s="182" t="s">
        <v>1034</v>
      </c>
      <c r="F487" s="183" t="s">
        <v>1035</v>
      </c>
      <c r="G487" s="184" t="s">
        <v>197</v>
      </c>
      <c r="H487" s="185">
        <v>6</v>
      </c>
      <c r="I487" s="186"/>
      <c r="J487" s="187">
        <f>ROUND(I487*H487,2)</f>
        <v>0</v>
      </c>
      <c r="K487" s="183" t="s">
        <v>154</v>
      </c>
      <c r="L487" s="188"/>
      <c r="M487" s="189" t="s">
        <v>1</v>
      </c>
      <c r="N487" s="190" t="s">
        <v>38</v>
      </c>
      <c r="O487" s="68"/>
      <c r="P487" s="191">
        <f>O487*H487</f>
        <v>0</v>
      </c>
      <c r="Q487" s="191">
        <v>0</v>
      </c>
      <c r="R487" s="191">
        <f>Q487*H487</f>
        <v>0</v>
      </c>
      <c r="S487" s="191">
        <v>0</v>
      </c>
      <c r="T487" s="192">
        <f>S487*H487</f>
        <v>0</v>
      </c>
      <c r="U487" s="31"/>
      <c r="V487" s="31"/>
      <c r="W487" s="31"/>
      <c r="X487" s="31"/>
      <c r="Y487" s="31"/>
      <c r="Z487" s="31"/>
      <c r="AA487" s="31"/>
      <c r="AB487" s="31"/>
      <c r="AC487" s="31"/>
      <c r="AD487" s="31"/>
      <c r="AE487" s="31"/>
      <c r="AR487" s="193" t="s">
        <v>180</v>
      </c>
      <c r="AT487" s="193" t="s">
        <v>150</v>
      </c>
      <c r="AU487" s="193" t="s">
        <v>82</v>
      </c>
      <c r="AY487" s="14" t="s">
        <v>149</v>
      </c>
      <c r="BE487" s="194">
        <f>IF(N487="základní",J487,0)</f>
        <v>0</v>
      </c>
      <c r="BF487" s="194">
        <f>IF(N487="snížená",J487,0)</f>
        <v>0</v>
      </c>
      <c r="BG487" s="194">
        <f>IF(N487="zákl. přenesená",J487,0)</f>
        <v>0</v>
      </c>
      <c r="BH487" s="194">
        <f>IF(N487="sníž. přenesená",J487,0)</f>
        <v>0</v>
      </c>
      <c r="BI487" s="194">
        <f>IF(N487="nulová",J487,0)</f>
        <v>0</v>
      </c>
      <c r="BJ487" s="14" t="s">
        <v>80</v>
      </c>
      <c r="BK487" s="194">
        <f>ROUND(I487*H487,2)</f>
        <v>0</v>
      </c>
      <c r="BL487" s="14" t="s">
        <v>164</v>
      </c>
      <c r="BM487" s="193" t="s">
        <v>1036</v>
      </c>
    </row>
    <row r="488" spans="1:65" s="2" customFormat="1" ht="48.75">
      <c r="A488" s="31"/>
      <c r="B488" s="32"/>
      <c r="C488" s="33"/>
      <c r="D488" s="195" t="s">
        <v>157</v>
      </c>
      <c r="E488" s="33"/>
      <c r="F488" s="196" t="s">
        <v>1035</v>
      </c>
      <c r="G488" s="33"/>
      <c r="H488" s="33"/>
      <c r="I488" s="197"/>
      <c r="J488" s="33"/>
      <c r="K488" s="33"/>
      <c r="L488" s="36"/>
      <c r="M488" s="198"/>
      <c r="N488" s="199"/>
      <c r="O488" s="68"/>
      <c r="P488" s="68"/>
      <c r="Q488" s="68"/>
      <c r="R488" s="68"/>
      <c r="S488" s="68"/>
      <c r="T488" s="69"/>
      <c r="U488" s="31"/>
      <c r="V488" s="31"/>
      <c r="W488" s="31"/>
      <c r="X488" s="31"/>
      <c r="Y488" s="31"/>
      <c r="Z488" s="31"/>
      <c r="AA488" s="31"/>
      <c r="AB488" s="31"/>
      <c r="AC488" s="31"/>
      <c r="AD488" s="31"/>
      <c r="AE488" s="31"/>
      <c r="AT488" s="14" t="s">
        <v>157</v>
      </c>
      <c r="AU488" s="14" t="s">
        <v>82</v>
      </c>
    </row>
    <row r="489" spans="1:65" s="2" customFormat="1" ht="19.5">
      <c r="A489" s="31"/>
      <c r="B489" s="32"/>
      <c r="C489" s="33"/>
      <c r="D489" s="195" t="s">
        <v>495</v>
      </c>
      <c r="E489" s="33"/>
      <c r="F489" s="220" t="s">
        <v>927</v>
      </c>
      <c r="G489" s="33"/>
      <c r="H489" s="33"/>
      <c r="I489" s="197"/>
      <c r="J489" s="33"/>
      <c r="K489" s="33"/>
      <c r="L489" s="36"/>
      <c r="M489" s="198"/>
      <c r="N489" s="199"/>
      <c r="O489" s="68"/>
      <c r="P489" s="68"/>
      <c r="Q489" s="68"/>
      <c r="R489" s="68"/>
      <c r="S489" s="68"/>
      <c r="T489" s="69"/>
      <c r="U489" s="31"/>
      <c r="V489" s="31"/>
      <c r="W489" s="31"/>
      <c r="X489" s="31"/>
      <c r="Y489" s="31"/>
      <c r="Z489" s="31"/>
      <c r="AA489" s="31"/>
      <c r="AB489" s="31"/>
      <c r="AC489" s="31"/>
      <c r="AD489" s="31"/>
      <c r="AE489" s="31"/>
      <c r="AT489" s="14" t="s">
        <v>495</v>
      </c>
      <c r="AU489" s="14" t="s">
        <v>82</v>
      </c>
    </row>
    <row r="490" spans="1:65" s="2" customFormat="1" ht="24.2" customHeight="1">
      <c r="A490" s="31"/>
      <c r="B490" s="32"/>
      <c r="C490" s="181" t="s">
        <v>1037</v>
      </c>
      <c r="D490" s="181" t="s">
        <v>150</v>
      </c>
      <c r="E490" s="182" t="s">
        <v>1038</v>
      </c>
      <c r="F490" s="183" t="s">
        <v>1039</v>
      </c>
      <c r="G490" s="184" t="s">
        <v>332</v>
      </c>
      <c r="H490" s="185">
        <v>4</v>
      </c>
      <c r="I490" s="186"/>
      <c r="J490" s="187">
        <f>ROUND(I490*H490,2)</f>
        <v>0</v>
      </c>
      <c r="K490" s="183" t="s">
        <v>154</v>
      </c>
      <c r="L490" s="188"/>
      <c r="M490" s="189" t="s">
        <v>1</v>
      </c>
      <c r="N490" s="190" t="s">
        <v>38</v>
      </c>
      <c r="O490" s="68"/>
      <c r="P490" s="191">
        <f>O490*H490</f>
        <v>0</v>
      </c>
      <c r="Q490" s="191">
        <v>0</v>
      </c>
      <c r="R490" s="191">
        <f>Q490*H490</f>
        <v>0</v>
      </c>
      <c r="S490" s="191">
        <v>0</v>
      </c>
      <c r="T490" s="192">
        <f>S490*H490</f>
        <v>0</v>
      </c>
      <c r="U490" s="31"/>
      <c r="V490" s="31"/>
      <c r="W490" s="31"/>
      <c r="X490" s="31"/>
      <c r="Y490" s="31"/>
      <c r="Z490" s="31"/>
      <c r="AA490" s="31"/>
      <c r="AB490" s="31"/>
      <c r="AC490" s="31"/>
      <c r="AD490" s="31"/>
      <c r="AE490" s="31"/>
      <c r="AR490" s="193" t="s">
        <v>180</v>
      </c>
      <c r="AT490" s="193" t="s">
        <v>150</v>
      </c>
      <c r="AU490" s="193" t="s">
        <v>82</v>
      </c>
      <c r="AY490" s="14" t="s">
        <v>149</v>
      </c>
      <c r="BE490" s="194">
        <f>IF(N490="základní",J490,0)</f>
        <v>0</v>
      </c>
      <c r="BF490" s="194">
        <f>IF(N490="snížená",J490,0)</f>
        <v>0</v>
      </c>
      <c r="BG490" s="194">
        <f>IF(N490="zákl. přenesená",J490,0)</f>
        <v>0</v>
      </c>
      <c r="BH490" s="194">
        <f>IF(N490="sníž. přenesená",J490,0)</f>
        <v>0</v>
      </c>
      <c r="BI490" s="194">
        <f>IF(N490="nulová",J490,0)</f>
        <v>0</v>
      </c>
      <c r="BJ490" s="14" t="s">
        <v>80</v>
      </c>
      <c r="BK490" s="194">
        <f>ROUND(I490*H490,2)</f>
        <v>0</v>
      </c>
      <c r="BL490" s="14" t="s">
        <v>164</v>
      </c>
      <c r="BM490" s="193" t="s">
        <v>1040</v>
      </c>
    </row>
    <row r="491" spans="1:65" s="2" customFormat="1" ht="11.25">
      <c r="A491" s="31"/>
      <c r="B491" s="32"/>
      <c r="C491" s="33"/>
      <c r="D491" s="195" t="s">
        <v>157</v>
      </c>
      <c r="E491" s="33"/>
      <c r="F491" s="196" t="s">
        <v>1039</v>
      </c>
      <c r="G491" s="33"/>
      <c r="H491" s="33"/>
      <c r="I491" s="197"/>
      <c r="J491" s="33"/>
      <c r="K491" s="33"/>
      <c r="L491" s="36"/>
      <c r="M491" s="198"/>
      <c r="N491" s="199"/>
      <c r="O491" s="68"/>
      <c r="P491" s="68"/>
      <c r="Q491" s="68"/>
      <c r="R491" s="68"/>
      <c r="S491" s="68"/>
      <c r="T491" s="69"/>
      <c r="U491" s="31"/>
      <c r="V491" s="31"/>
      <c r="W491" s="31"/>
      <c r="X491" s="31"/>
      <c r="Y491" s="31"/>
      <c r="Z491" s="31"/>
      <c r="AA491" s="31"/>
      <c r="AB491" s="31"/>
      <c r="AC491" s="31"/>
      <c r="AD491" s="31"/>
      <c r="AE491" s="31"/>
      <c r="AT491" s="14" t="s">
        <v>157</v>
      </c>
      <c r="AU491" s="14" t="s">
        <v>82</v>
      </c>
    </row>
    <row r="492" spans="1:65" s="2" customFormat="1" ht="19.5">
      <c r="A492" s="31"/>
      <c r="B492" s="32"/>
      <c r="C492" s="33"/>
      <c r="D492" s="195" t="s">
        <v>495</v>
      </c>
      <c r="E492" s="33"/>
      <c r="F492" s="220" t="s">
        <v>1041</v>
      </c>
      <c r="G492" s="33"/>
      <c r="H492" s="33"/>
      <c r="I492" s="197"/>
      <c r="J492" s="33"/>
      <c r="K492" s="33"/>
      <c r="L492" s="36"/>
      <c r="M492" s="198"/>
      <c r="N492" s="199"/>
      <c r="O492" s="68"/>
      <c r="P492" s="68"/>
      <c r="Q492" s="68"/>
      <c r="R492" s="68"/>
      <c r="S492" s="68"/>
      <c r="T492" s="69"/>
      <c r="U492" s="31"/>
      <c r="V492" s="31"/>
      <c r="W492" s="31"/>
      <c r="X492" s="31"/>
      <c r="Y492" s="31"/>
      <c r="Z492" s="31"/>
      <c r="AA492" s="31"/>
      <c r="AB492" s="31"/>
      <c r="AC492" s="31"/>
      <c r="AD492" s="31"/>
      <c r="AE492" s="31"/>
      <c r="AT492" s="14" t="s">
        <v>495</v>
      </c>
      <c r="AU492" s="14" t="s">
        <v>82</v>
      </c>
    </row>
    <row r="493" spans="1:65" s="2" customFormat="1" ht="24.2" customHeight="1">
      <c r="A493" s="31"/>
      <c r="B493" s="32"/>
      <c r="C493" s="181" t="s">
        <v>1042</v>
      </c>
      <c r="D493" s="181" t="s">
        <v>150</v>
      </c>
      <c r="E493" s="182" t="s">
        <v>1043</v>
      </c>
      <c r="F493" s="183" t="s">
        <v>1044</v>
      </c>
      <c r="G493" s="184" t="s">
        <v>197</v>
      </c>
      <c r="H493" s="185">
        <v>1</v>
      </c>
      <c r="I493" s="186"/>
      <c r="J493" s="187">
        <f>ROUND(I493*H493,2)</f>
        <v>0</v>
      </c>
      <c r="K493" s="183" t="s">
        <v>154</v>
      </c>
      <c r="L493" s="188"/>
      <c r="M493" s="189" t="s">
        <v>1</v>
      </c>
      <c r="N493" s="190" t="s">
        <v>38</v>
      </c>
      <c r="O493" s="68"/>
      <c r="P493" s="191">
        <f>O493*H493</f>
        <v>0</v>
      </c>
      <c r="Q493" s="191">
        <v>0</v>
      </c>
      <c r="R493" s="191">
        <f>Q493*H493</f>
        <v>0</v>
      </c>
      <c r="S493" s="191">
        <v>0</v>
      </c>
      <c r="T493" s="192">
        <f>S493*H493</f>
        <v>0</v>
      </c>
      <c r="U493" s="31"/>
      <c r="V493" s="31"/>
      <c r="W493" s="31"/>
      <c r="X493" s="31"/>
      <c r="Y493" s="31"/>
      <c r="Z493" s="31"/>
      <c r="AA493" s="31"/>
      <c r="AB493" s="31"/>
      <c r="AC493" s="31"/>
      <c r="AD493" s="31"/>
      <c r="AE493" s="31"/>
      <c r="AR493" s="193" t="s">
        <v>155</v>
      </c>
      <c r="AT493" s="193" t="s">
        <v>150</v>
      </c>
      <c r="AU493" s="193" t="s">
        <v>82</v>
      </c>
      <c r="AY493" s="14" t="s">
        <v>149</v>
      </c>
      <c r="BE493" s="194">
        <f>IF(N493="základní",J493,0)</f>
        <v>0</v>
      </c>
      <c r="BF493" s="194">
        <f>IF(N493="snížená",J493,0)</f>
        <v>0</v>
      </c>
      <c r="BG493" s="194">
        <f>IF(N493="zákl. přenesená",J493,0)</f>
        <v>0</v>
      </c>
      <c r="BH493" s="194">
        <f>IF(N493="sníž. přenesená",J493,0)</f>
        <v>0</v>
      </c>
      <c r="BI493" s="194">
        <f>IF(N493="nulová",J493,0)</f>
        <v>0</v>
      </c>
      <c r="BJ493" s="14" t="s">
        <v>80</v>
      </c>
      <c r="BK493" s="194">
        <f>ROUND(I493*H493,2)</f>
        <v>0</v>
      </c>
      <c r="BL493" s="14" t="s">
        <v>155</v>
      </c>
      <c r="BM493" s="193" t="s">
        <v>1045</v>
      </c>
    </row>
    <row r="494" spans="1:65" s="2" customFormat="1" ht="11.25">
      <c r="A494" s="31"/>
      <c r="B494" s="32"/>
      <c r="C494" s="33"/>
      <c r="D494" s="195" t="s">
        <v>157</v>
      </c>
      <c r="E494" s="33"/>
      <c r="F494" s="196" t="s">
        <v>1044</v>
      </c>
      <c r="G494" s="33"/>
      <c r="H494" s="33"/>
      <c r="I494" s="197"/>
      <c r="J494" s="33"/>
      <c r="K494" s="33"/>
      <c r="L494" s="36"/>
      <c r="M494" s="198"/>
      <c r="N494" s="199"/>
      <c r="O494" s="68"/>
      <c r="P494" s="68"/>
      <c r="Q494" s="68"/>
      <c r="R494" s="68"/>
      <c r="S494" s="68"/>
      <c r="T494" s="69"/>
      <c r="U494" s="31"/>
      <c r="V494" s="31"/>
      <c r="W494" s="31"/>
      <c r="X494" s="31"/>
      <c r="Y494" s="31"/>
      <c r="Z494" s="31"/>
      <c r="AA494" s="31"/>
      <c r="AB494" s="31"/>
      <c r="AC494" s="31"/>
      <c r="AD494" s="31"/>
      <c r="AE494" s="31"/>
      <c r="AT494" s="14" t="s">
        <v>157</v>
      </c>
      <c r="AU494" s="14" t="s">
        <v>82</v>
      </c>
    </row>
    <row r="495" spans="1:65" s="2" customFormat="1" ht="24.2" customHeight="1">
      <c r="A495" s="31"/>
      <c r="B495" s="32"/>
      <c r="C495" s="200" t="s">
        <v>1046</v>
      </c>
      <c r="D495" s="200" t="s">
        <v>185</v>
      </c>
      <c r="E495" s="201" t="s">
        <v>1047</v>
      </c>
      <c r="F495" s="202" t="s">
        <v>1048</v>
      </c>
      <c r="G495" s="203" t="s">
        <v>197</v>
      </c>
      <c r="H495" s="204">
        <v>1</v>
      </c>
      <c r="I495" s="205"/>
      <c r="J495" s="206">
        <f>ROUND(I495*H495,2)</f>
        <v>0</v>
      </c>
      <c r="K495" s="202" t="s">
        <v>154</v>
      </c>
      <c r="L495" s="36"/>
      <c r="M495" s="207" t="s">
        <v>1</v>
      </c>
      <c r="N495" s="208" t="s">
        <v>38</v>
      </c>
      <c r="O495" s="68"/>
      <c r="P495" s="191">
        <f>O495*H495</f>
        <v>0</v>
      </c>
      <c r="Q495" s="191">
        <v>0</v>
      </c>
      <c r="R495" s="191">
        <f>Q495*H495</f>
        <v>0</v>
      </c>
      <c r="S495" s="191">
        <v>0</v>
      </c>
      <c r="T495" s="192">
        <f>S495*H495</f>
        <v>0</v>
      </c>
      <c r="U495" s="31"/>
      <c r="V495" s="31"/>
      <c r="W495" s="31"/>
      <c r="X495" s="31"/>
      <c r="Y495" s="31"/>
      <c r="Z495" s="31"/>
      <c r="AA495" s="31"/>
      <c r="AB495" s="31"/>
      <c r="AC495" s="31"/>
      <c r="AD495" s="31"/>
      <c r="AE495" s="31"/>
      <c r="AR495" s="193" t="s">
        <v>164</v>
      </c>
      <c r="AT495" s="193" t="s">
        <v>185</v>
      </c>
      <c r="AU495" s="193" t="s">
        <v>82</v>
      </c>
      <c r="AY495" s="14" t="s">
        <v>149</v>
      </c>
      <c r="BE495" s="194">
        <f>IF(N495="základní",J495,0)</f>
        <v>0</v>
      </c>
      <c r="BF495" s="194">
        <f>IF(N495="snížená",J495,0)</f>
        <v>0</v>
      </c>
      <c r="BG495" s="194">
        <f>IF(N495="zákl. přenesená",J495,0)</f>
        <v>0</v>
      </c>
      <c r="BH495" s="194">
        <f>IF(N495="sníž. přenesená",J495,0)</f>
        <v>0</v>
      </c>
      <c r="BI495" s="194">
        <f>IF(N495="nulová",J495,0)</f>
        <v>0</v>
      </c>
      <c r="BJ495" s="14" t="s">
        <v>80</v>
      </c>
      <c r="BK495" s="194">
        <f>ROUND(I495*H495,2)</f>
        <v>0</v>
      </c>
      <c r="BL495" s="14" t="s">
        <v>164</v>
      </c>
      <c r="BM495" s="193" t="s">
        <v>1049</v>
      </c>
    </row>
    <row r="496" spans="1:65" s="2" customFormat="1" ht="19.5">
      <c r="A496" s="31"/>
      <c r="B496" s="32"/>
      <c r="C496" s="33"/>
      <c r="D496" s="195" t="s">
        <v>157</v>
      </c>
      <c r="E496" s="33"/>
      <c r="F496" s="196" t="s">
        <v>1050</v>
      </c>
      <c r="G496" s="33"/>
      <c r="H496" s="33"/>
      <c r="I496" s="197"/>
      <c r="J496" s="33"/>
      <c r="K496" s="33"/>
      <c r="L496" s="36"/>
      <c r="M496" s="198"/>
      <c r="N496" s="199"/>
      <c r="O496" s="68"/>
      <c r="P496" s="68"/>
      <c r="Q496" s="68"/>
      <c r="R496" s="68"/>
      <c r="S496" s="68"/>
      <c r="T496" s="69"/>
      <c r="U496" s="31"/>
      <c r="V496" s="31"/>
      <c r="W496" s="31"/>
      <c r="X496" s="31"/>
      <c r="Y496" s="31"/>
      <c r="Z496" s="31"/>
      <c r="AA496" s="31"/>
      <c r="AB496" s="31"/>
      <c r="AC496" s="31"/>
      <c r="AD496" s="31"/>
      <c r="AE496" s="31"/>
      <c r="AT496" s="14" t="s">
        <v>157</v>
      </c>
      <c r="AU496" s="14" t="s">
        <v>82</v>
      </c>
    </row>
    <row r="497" spans="1:65" s="2" customFormat="1" ht="24.2" customHeight="1">
      <c r="A497" s="31"/>
      <c r="B497" s="32"/>
      <c r="C497" s="200" t="s">
        <v>1051</v>
      </c>
      <c r="D497" s="200" t="s">
        <v>185</v>
      </c>
      <c r="E497" s="201" t="s">
        <v>1052</v>
      </c>
      <c r="F497" s="202" t="s">
        <v>1053</v>
      </c>
      <c r="G497" s="203" t="s">
        <v>197</v>
      </c>
      <c r="H497" s="204">
        <v>1</v>
      </c>
      <c r="I497" s="205"/>
      <c r="J497" s="206">
        <f>ROUND(I497*H497,2)</f>
        <v>0</v>
      </c>
      <c r="K497" s="202" t="s">
        <v>154</v>
      </c>
      <c r="L497" s="36"/>
      <c r="M497" s="207" t="s">
        <v>1</v>
      </c>
      <c r="N497" s="208" t="s">
        <v>38</v>
      </c>
      <c r="O497" s="68"/>
      <c r="P497" s="191">
        <f>O497*H497</f>
        <v>0</v>
      </c>
      <c r="Q497" s="191">
        <v>0</v>
      </c>
      <c r="R497" s="191">
        <f>Q497*H497</f>
        <v>0</v>
      </c>
      <c r="S497" s="191">
        <v>0</v>
      </c>
      <c r="T497" s="192">
        <f>S497*H497</f>
        <v>0</v>
      </c>
      <c r="U497" s="31"/>
      <c r="V497" s="31"/>
      <c r="W497" s="31"/>
      <c r="X497" s="31"/>
      <c r="Y497" s="31"/>
      <c r="Z497" s="31"/>
      <c r="AA497" s="31"/>
      <c r="AB497" s="31"/>
      <c r="AC497" s="31"/>
      <c r="AD497" s="31"/>
      <c r="AE497" s="31"/>
      <c r="AR497" s="193" t="s">
        <v>164</v>
      </c>
      <c r="AT497" s="193" t="s">
        <v>185</v>
      </c>
      <c r="AU497" s="193" t="s">
        <v>82</v>
      </c>
      <c r="AY497" s="14" t="s">
        <v>149</v>
      </c>
      <c r="BE497" s="194">
        <f>IF(N497="základní",J497,0)</f>
        <v>0</v>
      </c>
      <c r="BF497" s="194">
        <f>IF(N497="snížená",J497,0)</f>
        <v>0</v>
      </c>
      <c r="BG497" s="194">
        <f>IF(N497="zákl. přenesená",J497,0)</f>
        <v>0</v>
      </c>
      <c r="BH497" s="194">
        <f>IF(N497="sníž. přenesená",J497,0)</f>
        <v>0</v>
      </c>
      <c r="BI497" s="194">
        <f>IF(N497="nulová",J497,0)</f>
        <v>0</v>
      </c>
      <c r="BJ497" s="14" t="s">
        <v>80</v>
      </c>
      <c r="BK497" s="194">
        <f>ROUND(I497*H497,2)</f>
        <v>0</v>
      </c>
      <c r="BL497" s="14" t="s">
        <v>164</v>
      </c>
      <c r="BM497" s="193" t="s">
        <v>1054</v>
      </c>
    </row>
    <row r="498" spans="1:65" s="2" customFormat="1" ht="39">
      <c r="A498" s="31"/>
      <c r="B498" s="32"/>
      <c r="C498" s="33"/>
      <c r="D498" s="195" t="s">
        <v>157</v>
      </c>
      <c r="E498" s="33"/>
      <c r="F498" s="196" t="s">
        <v>1055</v>
      </c>
      <c r="G498" s="33"/>
      <c r="H498" s="33"/>
      <c r="I498" s="197"/>
      <c r="J498" s="33"/>
      <c r="K498" s="33"/>
      <c r="L498" s="36"/>
      <c r="M498" s="198"/>
      <c r="N498" s="199"/>
      <c r="O498" s="68"/>
      <c r="P498" s="68"/>
      <c r="Q498" s="68"/>
      <c r="R498" s="68"/>
      <c r="S498" s="68"/>
      <c r="T498" s="69"/>
      <c r="U498" s="31"/>
      <c r="V498" s="31"/>
      <c r="W498" s="31"/>
      <c r="X498" s="31"/>
      <c r="Y498" s="31"/>
      <c r="Z498" s="31"/>
      <c r="AA498" s="31"/>
      <c r="AB498" s="31"/>
      <c r="AC498" s="31"/>
      <c r="AD498" s="31"/>
      <c r="AE498" s="31"/>
      <c r="AT498" s="14" t="s">
        <v>157</v>
      </c>
      <c r="AU498" s="14" t="s">
        <v>82</v>
      </c>
    </row>
    <row r="499" spans="1:65" s="2" customFormat="1" ht="24.2" customHeight="1">
      <c r="A499" s="31"/>
      <c r="B499" s="32"/>
      <c r="C499" s="200" t="s">
        <v>1056</v>
      </c>
      <c r="D499" s="200" t="s">
        <v>185</v>
      </c>
      <c r="E499" s="201" t="s">
        <v>1057</v>
      </c>
      <c r="F499" s="202" t="s">
        <v>1058</v>
      </c>
      <c r="G499" s="203" t="s">
        <v>197</v>
      </c>
      <c r="H499" s="204">
        <v>2</v>
      </c>
      <c r="I499" s="205"/>
      <c r="J499" s="206">
        <f>ROUND(I499*H499,2)</f>
        <v>0</v>
      </c>
      <c r="K499" s="202" t="s">
        <v>154</v>
      </c>
      <c r="L499" s="36"/>
      <c r="M499" s="207" t="s">
        <v>1</v>
      </c>
      <c r="N499" s="208" t="s">
        <v>38</v>
      </c>
      <c r="O499" s="68"/>
      <c r="P499" s="191">
        <f>O499*H499</f>
        <v>0</v>
      </c>
      <c r="Q499" s="191">
        <v>0</v>
      </c>
      <c r="R499" s="191">
        <f>Q499*H499</f>
        <v>0</v>
      </c>
      <c r="S499" s="191">
        <v>0</v>
      </c>
      <c r="T499" s="192">
        <f>S499*H499</f>
        <v>0</v>
      </c>
      <c r="U499" s="31"/>
      <c r="V499" s="31"/>
      <c r="W499" s="31"/>
      <c r="X499" s="31"/>
      <c r="Y499" s="31"/>
      <c r="Z499" s="31"/>
      <c r="AA499" s="31"/>
      <c r="AB499" s="31"/>
      <c r="AC499" s="31"/>
      <c r="AD499" s="31"/>
      <c r="AE499" s="31"/>
      <c r="AR499" s="193" t="s">
        <v>164</v>
      </c>
      <c r="AT499" s="193" t="s">
        <v>185</v>
      </c>
      <c r="AU499" s="193" t="s">
        <v>82</v>
      </c>
      <c r="AY499" s="14" t="s">
        <v>149</v>
      </c>
      <c r="BE499" s="194">
        <f>IF(N499="základní",J499,0)</f>
        <v>0</v>
      </c>
      <c r="BF499" s="194">
        <f>IF(N499="snížená",J499,0)</f>
        <v>0</v>
      </c>
      <c r="BG499" s="194">
        <f>IF(N499="zákl. přenesená",J499,0)</f>
        <v>0</v>
      </c>
      <c r="BH499" s="194">
        <f>IF(N499="sníž. přenesená",J499,0)</f>
        <v>0</v>
      </c>
      <c r="BI499" s="194">
        <f>IF(N499="nulová",J499,0)</f>
        <v>0</v>
      </c>
      <c r="BJ499" s="14" t="s">
        <v>80</v>
      </c>
      <c r="BK499" s="194">
        <f>ROUND(I499*H499,2)</f>
        <v>0</v>
      </c>
      <c r="BL499" s="14" t="s">
        <v>164</v>
      </c>
      <c r="BM499" s="193" t="s">
        <v>1059</v>
      </c>
    </row>
    <row r="500" spans="1:65" s="2" customFormat="1" ht="11.25">
      <c r="A500" s="31"/>
      <c r="B500" s="32"/>
      <c r="C500" s="33"/>
      <c r="D500" s="195" t="s">
        <v>157</v>
      </c>
      <c r="E500" s="33"/>
      <c r="F500" s="196" t="s">
        <v>1058</v>
      </c>
      <c r="G500" s="33"/>
      <c r="H500" s="33"/>
      <c r="I500" s="197"/>
      <c r="J500" s="33"/>
      <c r="K500" s="33"/>
      <c r="L500" s="36"/>
      <c r="M500" s="198"/>
      <c r="N500" s="199"/>
      <c r="O500" s="68"/>
      <c r="P500" s="68"/>
      <c r="Q500" s="68"/>
      <c r="R500" s="68"/>
      <c r="S500" s="68"/>
      <c r="T500" s="69"/>
      <c r="U500" s="31"/>
      <c r="V500" s="31"/>
      <c r="W500" s="31"/>
      <c r="X500" s="31"/>
      <c r="Y500" s="31"/>
      <c r="Z500" s="31"/>
      <c r="AA500" s="31"/>
      <c r="AB500" s="31"/>
      <c r="AC500" s="31"/>
      <c r="AD500" s="31"/>
      <c r="AE500" s="31"/>
      <c r="AT500" s="14" t="s">
        <v>157</v>
      </c>
      <c r="AU500" s="14" t="s">
        <v>82</v>
      </c>
    </row>
    <row r="501" spans="1:65" s="2" customFormat="1" ht="24.2" customHeight="1">
      <c r="A501" s="31"/>
      <c r="B501" s="32"/>
      <c r="C501" s="200" t="s">
        <v>1060</v>
      </c>
      <c r="D501" s="200" t="s">
        <v>185</v>
      </c>
      <c r="E501" s="201" t="s">
        <v>1061</v>
      </c>
      <c r="F501" s="202" t="s">
        <v>1062</v>
      </c>
      <c r="G501" s="203" t="s">
        <v>197</v>
      </c>
      <c r="H501" s="204">
        <v>1</v>
      </c>
      <c r="I501" s="205"/>
      <c r="J501" s="206">
        <f>ROUND(I501*H501,2)</f>
        <v>0</v>
      </c>
      <c r="K501" s="202" t="s">
        <v>154</v>
      </c>
      <c r="L501" s="36"/>
      <c r="M501" s="207" t="s">
        <v>1</v>
      </c>
      <c r="N501" s="208" t="s">
        <v>38</v>
      </c>
      <c r="O501" s="68"/>
      <c r="P501" s="191">
        <f>O501*H501</f>
        <v>0</v>
      </c>
      <c r="Q501" s="191">
        <v>0</v>
      </c>
      <c r="R501" s="191">
        <f>Q501*H501</f>
        <v>0</v>
      </c>
      <c r="S501" s="191">
        <v>0</v>
      </c>
      <c r="T501" s="192">
        <f>S501*H501</f>
        <v>0</v>
      </c>
      <c r="U501" s="31"/>
      <c r="V501" s="31"/>
      <c r="W501" s="31"/>
      <c r="X501" s="31"/>
      <c r="Y501" s="31"/>
      <c r="Z501" s="31"/>
      <c r="AA501" s="31"/>
      <c r="AB501" s="31"/>
      <c r="AC501" s="31"/>
      <c r="AD501" s="31"/>
      <c r="AE501" s="31"/>
      <c r="AR501" s="193" t="s">
        <v>164</v>
      </c>
      <c r="AT501" s="193" t="s">
        <v>185</v>
      </c>
      <c r="AU501" s="193" t="s">
        <v>82</v>
      </c>
      <c r="AY501" s="14" t="s">
        <v>149</v>
      </c>
      <c r="BE501" s="194">
        <f>IF(N501="základní",J501,0)</f>
        <v>0</v>
      </c>
      <c r="BF501" s="194">
        <f>IF(N501="snížená",J501,0)</f>
        <v>0</v>
      </c>
      <c r="BG501" s="194">
        <f>IF(N501="zákl. přenesená",J501,0)</f>
        <v>0</v>
      </c>
      <c r="BH501" s="194">
        <f>IF(N501="sníž. přenesená",J501,0)</f>
        <v>0</v>
      </c>
      <c r="BI501" s="194">
        <f>IF(N501="nulová",J501,0)</f>
        <v>0</v>
      </c>
      <c r="BJ501" s="14" t="s">
        <v>80</v>
      </c>
      <c r="BK501" s="194">
        <f>ROUND(I501*H501,2)</f>
        <v>0</v>
      </c>
      <c r="BL501" s="14" t="s">
        <v>164</v>
      </c>
      <c r="BM501" s="193" t="s">
        <v>1063</v>
      </c>
    </row>
    <row r="502" spans="1:65" s="2" customFormat="1" ht="29.25">
      <c r="A502" s="31"/>
      <c r="B502" s="32"/>
      <c r="C502" s="33"/>
      <c r="D502" s="195" t="s">
        <v>157</v>
      </c>
      <c r="E502" s="33"/>
      <c r="F502" s="196" t="s">
        <v>1064</v>
      </c>
      <c r="G502" s="33"/>
      <c r="H502" s="33"/>
      <c r="I502" s="197"/>
      <c r="J502" s="33"/>
      <c r="K502" s="33"/>
      <c r="L502" s="36"/>
      <c r="M502" s="198"/>
      <c r="N502" s="199"/>
      <c r="O502" s="68"/>
      <c r="P502" s="68"/>
      <c r="Q502" s="68"/>
      <c r="R502" s="68"/>
      <c r="S502" s="68"/>
      <c r="T502" s="69"/>
      <c r="U502" s="31"/>
      <c r="V502" s="31"/>
      <c r="W502" s="31"/>
      <c r="X502" s="31"/>
      <c r="Y502" s="31"/>
      <c r="Z502" s="31"/>
      <c r="AA502" s="31"/>
      <c r="AB502" s="31"/>
      <c r="AC502" s="31"/>
      <c r="AD502" s="31"/>
      <c r="AE502" s="31"/>
      <c r="AT502" s="14" t="s">
        <v>157</v>
      </c>
      <c r="AU502" s="14" t="s">
        <v>82</v>
      </c>
    </row>
    <row r="503" spans="1:65" s="2" customFormat="1" ht="24.2" customHeight="1">
      <c r="A503" s="31"/>
      <c r="B503" s="32"/>
      <c r="C503" s="200" t="s">
        <v>1065</v>
      </c>
      <c r="D503" s="200" t="s">
        <v>185</v>
      </c>
      <c r="E503" s="201" t="s">
        <v>1066</v>
      </c>
      <c r="F503" s="202" t="s">
        <v>1067</v>
      </c>
      <c r="G503" s="203" t="s">
        <v>197</v>
      </c>
      <c r="H503" s="204">
        <v>1</v>
      </c>
      <c r="I503" s="205"/>
      <c r="J503" s="206">
        <f>ROUND(I503*H503,2)</f>
        <v>0</v>
      </c>
      <c r="K503" s="202" t="s">
        <v>154</v>
      </c>
      <c r="L503" s="36"/>
      <c r="M503" s="207" t="s">
        <v>1</v>
      </c>
      <c r="N503" s="208" t="s">
        <v>38</v>
      </c>
      <c r="O503" s="68"/>
      <c r="P503" s="191">
        <f>O503*H503</f>
        <v>0</v>
      </c>
      <c r="Q503" s="191">
        <v>0</v>
      </c>
      <c r="R503" s="191">
        <f>Q503*H503</f>
        <v>0</v>
      </c>
      <c r="S503" s="191">
        <v>0</v>
      </c>
      <c r="T503" s="192">
        <f>S503*H503</f>
        <v>0</v>
      </c>
      <c r="U503" s="31"/>
      <c r="V503" s="31"/>
      <c r="W503" s="31"/>
      <c r="X503" s="31"/>
      <c r="Y503" s="31"/>
      <c r="Z503" s="31"/>
      <c r="AA503" s="31"/>
      <c r="AB503" s="31"/>
      <c r="AC503" s="31"/>
      <c r="AD503" s="31"/>
      <c r="AE503" s="31"/>
      <c r="AR503" s="193" t="s">
        <v>164</v>
      </c>
      <c r="AT503" s="193" t="s">
        <v>185</v>
      </c>
      <c r="AU503" s="193" t="s">
        <v>82</v>
      </c>
      <c r="AY503" s="14" t="s">
        <v>149</v>
      </c>
      <c r="BE503" s="194">
        <f>IF(N503="základní",J503,0)</f>
        <v>0</v>
      </c>
      <c r="BF503" s="194">
        <f>IF(N503="snížená",J503,0)</f>
        <v>0</v>
      </c>
      <c r="BG503" s="194">
        <f>IF(N503="zákl. přenesená",J503,0)</f>
        <v>0</v>
      </c>
      <c r="BH503" s="194">
        <f>IF(N503="sníž. přenesená",J503,0)</f>
        <v>0</v>
      </c>
      <c r="BI503" s="194">
        <f>IF(N503="nulová",J503,0)</f>
        <v>0</v>
      </c>
      <c r="BJ503" s="14" t="s">
        <v>80</v>
      </c>
      <c r="BK503" s="194">
        <f>ROUND(I503*H503,2)</f>
        <v>0</v>
      </c>
      <c r="BL503" s="14" t="s">
        <v>164</v>
      </c>
      <c r="BM503" s="193" t="s">
        <v>1068</v>
      </c>
    </row>
    <row r="504" spans="1:65" s="2" customFormat="1" ht="19.5">
      <c r="A504" s="31"/>
      <c r="B504" s="32"/>
      <c r="C504" s="33"/>
      <c r="D504" s="195" t="s">
        <v>157</v>
      </c>
      <c r="E504" s="33"/>
      <c r="F504" s="196" t="s">
        <v>1069</v>
      </c>
      <c r="G504" s="33"/>
      <c r="H504" s="33"/>
      <c r="I504" s="197"/>
      <c r="J504" s="33"/>
      <c r="K504" s="33"/>
      <c r="L504" s="36"/>
      <c r="M504" s="198"/>
      <c r="N504" s="199"/>
      <c r="O504" s="68"/>
      <c r="P504" s="68"/>
      <c r="Q504" s="68"/>
      <c r="R504" s="68"/>
      <c r="S504" s="68"/>
      <c r="T504" s="69"/>
      <c r="U504" s="31"/>
      <c r="V504" s="31"/>
      <c r="W504" s="31"/>
      <c r="X504" s="31"/>
      <c r="Y504" s="31"/>
      <c r="Z504" s="31"/>
      <c r="AA504" s="31"/>
      <c r="AB504" s="31"/>
      <c r="AC504" s="31"/>
      <c r="AD504" s="31"/>
      <c r="AE504" s="31"/>
      <c r="AT504" s="14" t="s">
        <v>157</v>
      </c>
      <c r="AU504" s="14" t="s">
        <v>82</v>
      </c>
    </row>
    <row r="505" spans="1:65" s="2" customFormat="1" ht="24.2" customHeight="1">
      <c r="A505" s="31"/>
      <c r="B505" s="32"/>
      <c r="C505" s="181" t="s">
        <v>1070</v>
      </c>
      <c r="D505" s="181" t="s">
        <v>150</v>
      </c>
      <c r="E505" s="182" t="s">
        <v>1071</v>
      </c>
      <c r="F505" s="183" t="s">
        <v>1072</v>
      </c>
      <c r="G505" s="184" t="s">
        <v>197</v>
      </c>
      <c r="H505" s="185">
        <v>1</v>
      </c>
      <c r="I505" s="186"/>
      <c r="J505" s="187">
        <f>ROUND(I505*H505,2)</f>
        <v>0</v>
      </c>
      <c r="K505" s="183" t="s">
        <v>154</v>
      </c>
      <c r="L505" s="188"/>
      <c r="M505" s="189" t="s">
        <v>1</v>
      </c>
      <c r="N505" s="190" t="s">
        <v>38</v>
      </c>
      <c r="O505" s="68"/>
      <c r="P505" s="191">
        <f>O505*H505</f>
        <v>0</v>
      </c>
      <c r="Q505" s="191">
        <v>0</v>
      </c>
      <c r="R505" s="191">
        <f>Q505*H505</f>
        <v>0</v>
      </c>
      <c r="S505" s="191">
        <v>0</v>
      </c>
      <c r="T505" s="192">
        <f>S505*H505</f>
        <v>0</v>
      </c>
      <c r="U505" s="31"/>
      <c r="V505" s="31"/>
      <c r="W505" s="31"/>
      <c r="X505" s="31"/>
      <c r="Y505" s="31"/>
      <c r="Z505" s="31"/>
      <c r="AA505" s="31"/>
      <c r="AB505" s="31"/>
      <c r="AC505" s="31"/>
      <c r="AD505" s="31"/>
      <c r="AE505" s="31"/>
      <c r="AR505" s="193" t="s">
        <v>155</v>
      </c>
      <c r="AT505" s="193" t="s">
        <v>150</v>
      </c>
      <c r="AU505" s="193" t="s">
        <v>82</v>
      </c>
      <c r="AY505" s="14" t="s">
        <v>149</v>
      </c>
      <c r="BE505" s="194">
        <f>IF(N505="základní",J505,0)</f>
        <v>0</v>
      </c>
      <c r="BF505" s="194">
        <f>IF(N505="snížená",J505,0)</f>
        <v>0</v>
      </c>
      <c r="BG505" s="194">
        <f>IF(N505="zákl. přenesená",J505,0)</f>
        <v>0</v>
      </c>
      <c r="BH505" s="194">
        <f>IF(N505="sníž. přenesená",J505,0)</f>
        <v>0</v>
      </c>
      <c r="BI505" s="194">
        <f>IF(N505="nulová",J505,0)</f>
        <v>0</v>
      </c>
      <c r="BJ505" s="14" t="s">
        <v>80</v>
      </c>
      <c r="BK505" s="194">
        <f>ROUND(I505*H505,2)</f>
        <v>0</v>
      </c>
      <c r="BL505" s="14" t="s">
        <v>155</v>
      </c>
      <c r="BM505" s="193" t="s">
        <v>1073</v>
      </c>
    </row>
    <row r="506" spans="1:65" s="2" customFormat="1" ht="19.5">
      <c r="A506" s="31"/>
      <c r="B506" s="32"/>
      <c r="C506" s="33"/>
      <c r="D506" s="195" t="s">
        <v>157</v>
      </c>
      <c r="E506" s="33"/>
      <c r="F506" s="196" t="s">
        <v>1072</v>
      </c>
      <c r="G506" s="33"/>
      <c r="H506" s="33"/>
      <c r="I506" s="197"/>
      <c r="J506" s="33"/>
      <c r="K506" s="33"/>
      <c r="L506" s="36"/>
      <c r="M506" s="198"/>
      <c r="N506" s="199"/>
      <c r="O506" s="68"/>
      <c r="P506" s="68"/>
      <c r="Q506" s="68"/>
      <c r="R506" s="68"/>
      <c r="S506" s="68"/>
      <c r="T506" s="69"/>
      <c r="U506" s="31"/>
      <c r="V506" s="31"/>
      <c r="W506" s="31"/>
      <c r="X506" s="31"/>
      <c r="Y506" s="31"/>
      <c r="Z506" s="31"/>
      <c r="AA506" s="31"/>
      <c r="AB506" s="31"/>
      <c r="AC506" s="31"/>
      <c r="AD506" s="31"/>
      <c r="AE506" s="31"/>
      <c r="AT506" s="14" t="s">
        <v>157</v>
      </c>
      <c r="AU506" s="14" t="s">
        <v>82</v>
      </c>
    </row>
    <row r="507" spans="1:65" s="2" customFormat="1" ht="49.15" customHeight="1">
      <c r="A507" s="31"/>
      <c r="B507" s="32"/>
      <c r="C507" s="181" t="s">
        <v>1074</v>
      </c>
      <c r="D507" s="181" t="s">
        <v>150</v>
      </c>
      <c r="E507" s="182" t="s">
        <v>1075</v>
      </c>
      <c r="F507" s="183" t="s">
        <v>1076</v>
      </c>
      <c r="G507" s="184" t="s">
        <v>197</v>
      </c>
      <c r="H507" s="185">
        <v>2</v>
      </c>
      <c r="I507" s="186"/>
      <c r="J507" s="187">
        <f>ROUND(I507*H507,2)</f>
        <v>0</v>
      </c>
      <c r="K507" s="183" t="s">
        <v>154</v>
      </c>
      <c r="L507" s="188"/>
      <c r="M507" s="189" t="s">
        <v>1</v>
      </c>
      <c r="N507" s="190" t="s">
        <v>38</v>
      </c>
      <c r="O507" s="68"/>
      <c r="P507" s="191">
        <f>O507*H507</f>
        <v>0</v>
      </c>
      <c r="Q507" s="191">
        <v>0</v>
      </c>
      <c r="R507" s="191">
        <f>Q507*H507</f>
        <v>0</v>
      </c>
      <c r="S507" s="191">
        <v>0</v>
      </c>
      <c r="T507" s="192">
        <f>S507*H507</f>
        <v>0</v>
      </c>
      <c r="U507" s="31"/>
      <c r="V507" s="31"/>
      <c r="W507" s="31"/>
      <c r="X507" s="31"/>
      <c r="Y507" s="31"/>
      <c r="Z507" s="31"/>
      <c r="AA507" s="31"/>
      <c r="AB507" s="31"/>
      <c r="AC507" s="31"/>
      <c r="AD507" s="31"/>
      <c r="AE507" s="31"/>
      <c r="AR507" s="193" t="s">
        <v>155</v>
      </c>
      <c r="AT507" s="193" t="s">
        <v>150</v>
      </c>
      <c r="AU507" s="193" t="s">
        <v>82</v>
      </c>
      <c r="AY507" s="14" t="s">
        <v>149</v>
      </c>
      <c r="BE507" s="194">
        <f>IF(N507="základní",J507,0)</f>
        <v>0</v>
      </c>
      <c r="BF507" s="194">
        <f>IF(N507="snížená",J507,0)</f>
        <v>0</v>
      </c>
      <c r="BG507" s="194">
        <f>IF(N507="zákl. přenesená",J507,0)</f>
        <v>0</v>
      </c>
      <c r="BH507" s="194">
        <f>IF(N507="sníž. přenesená",J507,0)</f>
        <v>0</v>
      </c>
      <c r="BI507" s="194">
        <f>IF(N507="nulová",J507,0)</f>
        <v>0</v>
      </c>
      <c r="BJ507" s="14" t="s">
        <v>80</v>
      </c>
      <c r="BK507" s="194">
        <f>ROUND(I507*H507,2)</f>
        <v>0</v>
      </c>
      <c r="BL507" s="14" t="s">
        <v>155</v>
      </c>
      <c r="BM507" s="193" t="s">
        <v>1077</v>
      </c>
    </row>
    <row r="508" spans="1:65" s="2" customFormat="1" ht="29.25">
      <c r="A508" s="31"/>
      <c r="B508" s="32"/>
      <c r="C508" s="33"/>
      <c r="D508" s="195" t="s">
        <v>157</v>
      </c>
      <c r="E508" s="33"/>
      <c r="F508" s="196" t="s">
        <v>1076</v>
      </c>
      <c r="G508" s="33"/>
      <c r="H508" s="33"/>
      <c r="I508" s="197"/>
      <c r="J508" s="33"/>
      <c r="K508" s="33"/>
      <c r="L508" s="36"/>
      <c r="M508" s="198"/>
      <c r="N508" s="199"/>
      <c r="O508" s="68"/>
      <c r="P508" s="68"/>
      <c r="Q508" s="68"/>
      <c r="R508" s="68"/>
      <c r="S508" s="68"/>
      <c r="T508" s="69"/>
      <c r="U508" s="31"/>
      <c r="V508" s="31"/>
      <c r="W508" s="31"/>
      <c r="X508" s="31"/>
      <c r="Y508" s="31"/>
      <c r="Z508" s="31"/>
      <c r="AA508" s="31"/>
      <c r="AB508" s="31"/>
      <c r="AC508" s="31"/>
      <c r="AD508" s="31"/>
      <c r="AE508" s="31"/>
      <c r="AT508" s="14" t="s">
        <v>157</v>
      </c>
      <c r="AU508" s="14" t="s">
        <v>82</v>
      </c>
    </row>
    <row r="509" spans="1:65" s="2" customFormat="1" ht="24.2" customHeight="1">
      <c r="A509" s="31"/>
      <c r="B509" s="32"/>
      <c r="C509" s="181" t="s">
        <v>1078</v>
      </c>
      <c r="D509" s="181" t="s">
        <v>150</v>
      </c>
      <c r="E509" s="182" t="s">
        <v>1079</v>
      </c>
      <c r="F509" s="183" t="s">
        <v>1080</v>
      </c>
      <c r="G509" s="184" t="s">
        <v>197</v>
      </c>
      <c r="H509" s="185">
        <v>2</v>
      </c>
      <c r="I509" s="186"/>
      <c r="J509" s="187">
        <f>ROUND(I509*H509,2)</f>
        <v>0</v>
      </c>
      <c r="K509" s="183" t="s">
        <v>154</v>
      </c>
      <c r="L509" s="188"/>
      <c r="M509" s="189" t="s">
        <v>1</v>
      </c>
      <c r="N509" s="190" t="s">
        <v>38</v>
      </c>
      <c r="O509" s="68"/>
      <c r="P509" s="191">
        <f>O509*H509</f>
        <v>0</v>
      </c>
      <c r="Q509" s="191">
        <v>0</v>
      </c>
      <c r="R509" s="191">
        <f>Q509*H509</f>
        <v>0</v>
      </c>
      <c r="S509" s="191">
        <v>0</v>
      </c>
      <c r="T509" s="192">
        <f>S509*H509</f>
        <v>0</v>
      </c>
      <c r="U509" s="31"/>
      <c r="V509" s="31"/>
      <c r="W509" s="31"/>
      <c r="X509" s="31"/>
      <c r="Y509" s="31"/>
      <c r="Z509" s="31"/>
      <c r="AA509" s="31"/>
      <c r="AB509" s="31"/>
      <c r="AC509" s="31"/>
      <c r="AD509" s="31"/>
      <c r="AE509" s="31"/>
      <c r="AR509" s="193" t="s">
        <v>155</v>
      </c>
      <c r="AT509" s="193" t="s">
        <v>150</v>
      </c>
      <c r="AU509" s="193" t="s">
        <v>82</v>
      </c>
      <c r="AY509" s="14" t="s">
        <v>149</v>
      </c>
      <c r="BE509" s="194">
        <f>IF(N509="základní",J509,0)</f>
        <v>0</v>
      </c>
      <c r="BF509" s="194">
        <f>IF(N509="snížená",J509,0)</f>
        <v>0</v>
      </c>
      <c r="BG509" s="194">
        <f>IF(N509="zákl. přenesená",J509,0)</f>
        <v>0</v>
      </c>
      <c r="BH509" s="194">
        <f>IF(N509="sníž. přenesená",J509,0)</f>
        <v>0</v>
      </c>
      <c r="BI509" s="194">
        <f>IF(N509="nulová",J509,0)</f>
        <v>0</v>
      </c>
      <c r="BJ509" s="14" t="s">
        <v>80</v>
      </c>
      <c r="BK509" s="194">
        <f>ROUND(I509*H509,2)</f>
        <v>0</v>
      </c>
      <c r="BL509" s="14" t="s">
        <v>155</v>
      </c>
      <c r="BM509" s="193" t="s">
        <v>1081</v>
      </c>
    </row>
    <row r="510" spans="1:65" s="2" customFormat="1" ht="11.25">
      <c r="A510" s="31"/>
      <c r="B510" s="32"/>
      <c r="C510" s="33"/>
      <c r="D510" s="195" t="s">
        <v>157</v>
      </c>
      <c r="E510" s="33"/>
      <c r="F510" s="196" t="s">
        <v>1080</v>
      </c>
      <c r="G510" s="33"/>
      <c r="H510" s="33"/>
      <c r="I510" s="197"/>
      <c r="J510" s="33"/>
      <c r="K510" s="33"/>
      <c r="L510" s="36"/>
      <c r="M510" s="198"/>
      <c r="N510" s="199"/>
      <c r="O510" s="68"/>
      <c r="P510" s="68"/>
      <c r="Q510" s="68"/>
      <c r="R510" s="68"/>
      <c r="S510" s="68"/>
      <c r="T510" s="69"/>
      <c r="U510" s="31"/>
      <c r="V510" s="31"/>
      <c r="W510" s="31"/>
      <c r="X510" s="31"/>
      <c r="Y510" s="31"/>
      <c r="Z510" s="31"/>
      <c r="AA510" s="31"/>
      <c r="AB510" s="31"/>
      <c r="AC510" s="31"/>
      <c r="AD510" s="31"/>
      <c r="AE510" s="31"/>
      <c r="AT510" s="14" t="s">
        <v>157</v>
      </c>
      <c r="AU510" s="14" t="s">
        <v>82</v>
      </c>
    </row>
    <row r="511" spans="1:65" s="2" customFormat="1" ht="24.2" customHeight="1">
      <c r="A511" s="31"/>
      <c r="B511" s="32"/>
      <c r="C511" s="181" t="s">
        <v>1082</v>
      </c>
      <c r="D511" s="181" t="s">
        <v>150</v>
      </c>
      <c r="E511" s="182" t="s">
        <v>1083</v>
      </c>
      <c r="F511" s="183" t="s">
        <v>1084</v>
      </c>
      <c r="G511" s="184" t="s">
        <v>197</v>
      </c>
      <c r="H511" s="185">
        <v>1</v>
      </c>
      <c r="I511" s="186"/>
      <c r="J511" s="187">
        <f>ROUND(I511*H511,2)</f>
        <v>0</v>
      </c>
      <c r="K511" s="183" t="s">
        <v>154</v>
      </c>
      <c r="L511" s="188"/>
      <c r="M511" s="189" t="s">
        <v>1</v>
      </c>
      <c r="N511" s="190" t="s">
        <v>38</v>
      </c>
      <c r="O511" s="68"/>
      <c r="P511" s="191">
        <f>O511*H511</f>
        <v>0</v>
      </c>
      <c r="Q511" s="191">
        <v>0</v>
      </c>
      <c r="R511" s="191">
        <f>Q511*H511</f>
        <v>0</v>
      </c>
      <c r="S511" s="191">
        <v>0</v>
      </c>
      <c r="T511" s="192">
        <f>S511*H511</f>
        <v>0</v>
      </c>
      <c r="U511" s="31"/>
      <c r="V511" s="31"/>
      <c r="W511" s="31"/>
      <c r="X511" s="31"/>
      <c r="Y511" s="31"/>
      <c r="Z511" s="31"/>
      <c r="AA511" s="31"/>
      <c r="AB511" s="31"/>
      <c r="AC511" s="31"/>
      <c r="AD511" s="31"/>
      <c r="AE511" s="31"/>
      <c r="AR511" s="193" t="s">
        <v>155</v>
      </c>
      <c r="AT511" s="193" t="s">
        <v>150</v>
      </c>
      <c r="AU511" s="193" t="s">
        <v>82</v>
      </c>
      <c r="AY511" s="14" t="s">
        <v>149</v>
      </c>
      <c r="BE511" s="194">
        <f>IF(N511="základní",J511,0)</f>
        <v>0</v>
      </c>
      <c r="BF511" s="194">
        <f>IF(N511="snížená",J511,0)</f>
        <v>0</v>
      </c>
      <c r="BG511" s="194">
        <f>IF(N511="zákl. přenesená",J511,0)</f>
        <v>0</v>
      </c>
      <c r="BH511" s="194">
        <f>IF(N511="sníž. přenesená",J511,0)</f>
        <v>0</v>
      </c>
      <c r="BI511" s="194">
        <f>IF(N511="nulová",J511,0)</f>
        <v>0</v>
      </c>
      <c r="BJ511" s="14" t="s">
        <v>80</v>
      </c>
      <c r="BK511" s="194">
        <f>ROUND(I511*H511,2)</f>
        <v>0</v>
      </c>
      <c r="BL511" s="14" t="s">
        <v>155</v>
      </c>
      <c r="BM511" s="193" t="s">
        <v>1085</v>
      </c>
    </row>
    <row r="512" spans="1:65" s="2" customFormat="1" ht="11.25">
      <c r="A512" s="31"/>
      <c r="B512" s="32"/>
      <c r="C512" s="33"/>
      <c r="D512" s="195" t="s">
        <v>157</v>
      </c>
      <c r="E512" s="33"/>
      <c r="F512" s="196" t="s">
        <v>1084</v>
      </c>
      <c r="G512" s="33"/>
      <c r="H512" s="33"/>
      <c r="I512" s="197"/>
      <c r="J512" s="33"/>
      <c r="K512" s="33"/>
      <c r="L512" s="36"/>
      <c r="M512" s="198"/>
      <c r="N512" s="199"/>
      <c r="O512" s="68"/>
      <c r="P512" s="68"/>
      <c r="Q512" s="68"/>
      <c r="R512" s="68"/>
      <c r="S512" s="68"/>
      <c r="T512" s="69"/>
      <c r="U512" s="31"/>
      <c r="V512" s="31"/>
      <c r="W512" s="31"/>
      <c r="X512" s="31"/>
      <c r="Y512" s="31"/>
      <c r="Z512" s="31"/>
      <c r="AA512" s="31"/>
      <c r="AB512" s="31"/>
      <c r="AC512" s="31"/>
      <c r="AD512" s="31"/>
      <c r="AE512" s="31"/>
      <c r="AT512" s="14" t="s">
        <v>157</v>
      </c>
      <c r="AU512" s="14" t="s">
        <v>82</v>
      </c>
    </row>
    <row r="513" spans="1:65" s="2" customFormat="1" ht="24.2" customHeight="1">
      <c r="A513" s="31"/>
      <c r="B513" s="32"/>
      <c r="C513" s="181" t="s">
        <v>1086</v>
      </c>
      <c r="D513" s="181" t="s">
        <v>150</v>
      </c>
      <c r="E513" s="182" t="s">
        <v>1087</v>
      </c>
      <c r="F513" s="183" t="s">
        <v>1088</v>
      </c>
      <c r="G513" s="184" t="s">
        <v>1089</v>
      </c>
      <c r="H513" s="185">
        <v>2</v>
      </c>
      <c r="I513" s="186"/>
      <c r="J513" s="187">
        <f>ROUND(I513*H513,2)</f>
        <v>0</v>
      </c>
      <c r="K513" s="183" t="s">
        <v>154</v>
      </c>
      <c r="L513" s="188"/>
      <c r="M513" s="189" t="s">
        <v>1</v>
      </c>
      <c r="N513" s="190" t="s">
        <v>38</v>
      </c>
      <c r="O513" s="68"/>
      <c r="P513" s="191">
        <f>O513*H513</f>
        <v>0</v>
      </c>
      <c r="Q513" s="191">
        <v>0</v>
      </c>
      <c r="R513" s="191">
        <f>Q513*H513</f>
        <v>0</v>
      </c>
      <c r="S513" s="191">
        <v>0</v>
      </c>
      <c r="T513" s="192">
        <f>S513*H513</f>
        <v>0</v>
      </c>
      <c r="U513" s="31"/>
      <c r="V513" s="31"/>
      <c r="W513" s="31"/>
      <c r="X513" s="31"/>
      <c r="Y513" s="31"/>
      <c r="Z513" s="31"/>
      <c r="AA513" s="31"/>
      <c r="AB513" s="31"/>
      <c r="AC513" s="31"/>
      <c r="AD513" s="31"/>
      <c r="AE513" s="31"/>
      <c r="AR513" s="193" t="s">
        <v>155</v>
      </c>
      <c r="AT513" s="193" t="s">
        <v>150</v>
      </c>
      <c r="AU513" s="193" t="s">
        <v>82</v>
      </c>
      <c r="AY513" s="14" t="s">
        <v>149</v>
      </c>
      <c r="BE513" s="194">
        <f>IF(N513="základní",J513,0)</f>
        <v>0</v>
      </c>
      <c r="BF513" s="194">
        <f>IF(N513="snížená",J513,0)</f>
        <v>0</v>
      </c>
      <c r="BG513" s="194">
        <f>IF(N513="zákl. přenesená",J513,0)</f>
        <v>0</v>
      </c>
      <c r="BH513" s="194">
        <f>IF(N513="sníž. přenesená",J513,0)</f>
        <v>0</v>
      </c>
      <c r="BI513" s="194">
        <f>IF(N513="nulová",J513,0)</f>
        <v>0</v>
      </c>
      <c r="BJ513" s="14" t="s">
        <v>80</v>
      </c>
      <c r="BK513" s="194">
        <f>ROUND(I513*H513,2)</f>
        <v>0</v>
      </c>
      <c r="BL513" s="14" t="s">
        <v>155</v>
      </c>
      <c r="BM513" s="193" t="s">
        <v>1090</v>
      </c>
    </row>
    <row r="514" spans="1:65" s="2" customFormat="1" ht="11.25">
      <c r="A514" s="31"/>
      <c r="B514" s="32"/>
      <c r="C514" s="33"/>
      <c r="D514" s="195" t="s">
        <v>157</v>
      </c>
      <c r="E514" s="33"/>
      <c r="F514" s="196" t="s">
        <v>1088</v>
      </c>
      <c r="G514" s="33"/>
      <c r="H514" s="33"/>
      <c r="I514" s="197"/>
      <c r="J514" s="33"/>
      <c r="K514" s="33"/>
      <c r="L514" s="36"/>
      <c r="M514" s="198"/>
      <c r="N514" s="199"/>
      <c r="O514" s="68"/>
      <c r="P514" s="68"/>
      <c r="Q514" s="68"/>
      <c r="R514" s="68"/>
      <c r="S514" s="68"/>
      <c r="T514" s="69"/>
      <c r="U514" s="31"/>
      <c r="V514" s="31"/>
      <c r="W514" s="31"/>
      <c r="X514" s="31"/>
      <c r="Y514" s="31"/>
      <c r="Z514" s="31"/>
      <c r="AA514" s="31"/>
      <c r="AB514" s="31"/>
      <c r="AC514" s="31"/>
      <c r="AD514" s="31"/>
      <c r="AE514" s="31"/>
      <c r="AT514" s="14" t="s">
        <v>157</v>
      </c>
      <c r="AU514" s="14" t="s">
        <v>82</v>
      </c>
    </row>
    <row r="515" spans="1:65" s="2" customFormat="1" ht="24.2" customHeight="1">
      <c r="A515" s="31"/>
      <c r="B515" s="32"/>
      <c r="C515" s="200" t="s">
        <v>1091</v>
      </c>
      <c r="D515" s="200" t="s">
        <v>185</v>
      </c>
      <c r="E515" s="201" t="s">
        <v>1092</v>
      </c>
      <c r="F515" s="202" t="s">
        <v>1093</v>
      </c>
      <c r="G515" s="203" t="s">
        <v>197</v>
      </c>
      <c r="H515" s="204">
        <v>1</v>
      </c>
      <c r="I515" s="205"/>
      <c r="J515" s="206">
        <f>ROUND(I515*H515,2)</f>
        <v>0</v>
      </c>
      <c r="K515" s="202" t="s">
        <v>1094</v>
      </c>
      <c r="L515" s="36"/>
      <c r="M515" s="207" t="s">
        <v>1</v>
      </c>
      <c r="N515" s="208" t="s">
        <v>38</v>
      </c>
      <c r="O515" s="68"/>
      <c r="P515" s="191">
        <f>O515*H515</f>
        <v>0</v>
      </c>
      <c r="Q515" s="191">
        <v>0</v>
      </c>
      <c r="R515" s="191">
        <f>Q515*H515</f>
        <v>0</v>
      </c>
      <c r="S515" s="191">
        <v>0</v>
      </c>
      <c r="T515" s="192">
        <f>S515*H515</f>
        <v>0</v>
      </c>
      <c r="U515" s="31"/>
      <c r="V515" s="31"/>
      <c r="W515" s="31"/>
      <c r="X515" s="31"/>
      <c r="Y515" s="31"/>
      <c r="Z515" s="31"/>
      <c r="AA515" s="31"/>
      <c r="AB515" s="31"/>
      <c r="AC515" s="31"/>
      <c r="AD515" s="31"/>
      <c r="AE515" s="31"/>
      <c r="AR515" s="193" t="s">
        <v>202</v>
      </c>
      <c r="AT515" s="193" t="s">
        <v>185</v>
      </c>
      <c r="AU515" s="193" t="s">
        <v>82</v>
      </c>
      <c r="AY515" s="14" t="s">
        <v>149</v>
      </c>
      <c r="BE515" s="194">
        <f>IF(N515="základní",J515,0)</f>
        <v>0</v>
      </c>
      <c r="BF515" s="194">
        <f>IF(N515="snížená",J515,0)</f>
        <v>0</v>
      </c>
      <c r="BG515" s="194">
        <f>IF(N515="zákl. přenesená",J515,0)</f>
        <v>0</v>
      </c>
      <c r="BH515" s="194">
        <f>IF(N515="sníž. přenesená",J515,0)</f>
        <v>0</v>
      </c>
      <c r="BI515" s="194">
        <f>IF(N515="nulová",J515,0)</f>
        <v>0</v>
      </c>
      <c r="BJ515" s="14" t="s">
        <v>80</v>
      </c>
      <c r="BK515" s="194">
        <f>ROUND(I515*H515,2)</f>
        <v>0</v>
      </c>
      <c r="BL515" s="14" t="s">
        <v>202</v>
      </c>
      <c r="BM515" s="193" t="s">
        <v>1095</v>
      </c>
    </row>
    <row r="516" spans="1:65" s="2" customFormat="1" ht="19.5">
      <c r="A516" s="31"/>
      <c r="B516" s="32"/>
      <c r="C516" s="33"/>
      <c r="D516" s="195" t="s">
        <v>157</v>
      </c>
      <c r="E516" s="33"/>
      <c r="F516" s="196" t="s">
        <v>1096</v>
      </c>
      <c r="G516" s="33"/>
      <c r="H516" s="33"/>
      <c r="I516" s="197"/>
      <c r="J516" s="33"/>
      <c r="K516" s="33"/>
      <c r="L516" s="36"/>
      <c r="M516" s="198"/>
      <c r="N516" s="199"/>
      <c r="O516" s="68"/>
      <c r="P516" s="68"/>
      <c r="Q516" s="68"/>
      <c r="R516" s="68"/>
      <c r="S516" s="68"/>
      <c r="T516" s="69"/>
      <c r="U516" s="31"/>
      <c r="V516" s="31"/>
      <c r="W516" s="31"/>
      <c r="X516" s="31"/>
      <c r="Y516" s="31"/>
      <c r="Z516" s="31"/>
      <c r="AA516" s="31"/>
      <c r="AB516" s="31"/>
      <c r="AC516" s="31"/>
      <c r="AD516" s="31"/>
      <c r="AE516" s="31"/>
      <c r="AT516" s="14" t="s">
        <v>157</v>
      </c>
      <c r="AU516" s="14" t="s">
        <v>82</v>
      </c>
    </row>
    <row r="517" spans="1:65" s="2" customFormat="1" ht="24.2" customHeight="1">
      <c r="A517" s="31"/>
      <c r="B517" s="32"/>
      <c r="C517" s="181" t="s">
        <v>1097</v>
      </c>
      <c r="D517" s="181" t="s">
        <v>150</v>
      </c>
      <c r="E517" s="182" t="s">
        <v>1098</v>
      </c>
      <c r="F517" s="183" t="s">
        <v>1099</v>
      </c>
      <c r="G517" s="184" t="s">
        <v>332</v>
      </c>
      <c r="H517" s="185">
        <v>1</v>
      </c>
      <c r="I517" s="186"/>
      <c r="J517" s="187">
        <f>ROUND(I517*H517,2)</f>
        <v>0</v>
      </c>
      <c r="K517" s="183" t="s">
        <v>154</v>
      </c>
      <c r="L517" s="188"/>
      <c r="M517" s="189" t="s">
        <v>1</v>
      </c>
      <c r="N517" s="190" t="s">
        <v>38</v>
      </c>
      <c r="O517" s="68"/>
      <c r="P517" s="191">
        <f>O517*H517</f>
        <v>0</v>
      </c>
      <c r="Q517" s="191">
        <v>0</v>
      </c>
      <c r="R517" s="191">
        <f>Q517*H517</f>
        <v>0</v>
      </c>
      <c r="S517" s="191">
        <v>0</v>
      </c>
      <c r="T517" s="192">
        <f>S517*H517</f>
        <v>0</v>
      </c>
      <c r="U517" s="31"/>
      <c r="V517" s="31"/>
      <c r="W517" s="31"/>
      <c r="X517" s="31"/>
      <c r="Y517" s="31"/>
      <c r="Z517" s="31"/>
      <c r="AA517" s="31"/>
      <c r="AB517" s="31"/>
      <c r="AC517" s="31"/>
      <c r="AD517" s="31"/>
      <c r="AE517" s="31"/>
      <c r="AR517" s="193" t="s">
        <v>155</v>
      </c>
      <c r="AT517" s="193" t="s">
        <v>150</v>
      </c>
      <c r="AU517" s="193" t="s">
        <v>82</v>
      </c>
      <c r="AY517" s="14" t="s">
        <v>149</v>
      </c>
      <c r="BE517" s="194">
        <f>IF(N517="základní",J517,0)</f>
        <v>0</v>
      </c>
      <c r="BF517" s="194">
        <f>IF(N517="snížená",J517,0)</f>
        <v>0</v>
      </c>
      <c r="BG517" s="194">
        <f>IF(N517="zákl. přenesená",J517,0)</f>
        <v>0</v>
      </c>
      <c r="BH517" s="194">
        <f>IF(N517="sníž. přenesená",J517,0)</f>
        <v>0</v>
      </c>
      <c r="BI517" s="194">
        <f>IF(N517="nulová",J517,0)</f>
        <v>0</v>
      </c>
      <c r="BJ517" s="14" t="s">
        <v>80</v>
      </c>
      <c r="BK517" s="194">
        <f>ROUND(I517*H517,2)</f>
        <v>0</v>
      </c>
      <c r="BL517" s="14" t="s">
        <v>155</v>
      </c>
      <c r="BM517" s="193" t="s">
        <v>1100</v>
      </c>
    </row>
    <row r="518" spans="1:65" s="2" customFormat="1" ht="11.25">
      <c r="A518" s="31"/>
      <c r="B518" s="32"/>
      <c r="C518" s="33"/>
      <c r="D518" s="195" t="s">
        <v>157</v>
      </c>
      <c r="E518" s="33"/>
      <c r="F518" s="196" t="s">
        <v>1099</v>
      </c>
      <c r="G518" s="33"/>
      <c r="H518" s="33"/>
      <c r="I518" s="197"/>
      <c r="J518" s="33"/>
      <c r="K518" s="33"/>
      <c r="L518" s="36"/>
      <c r="M518" s="198"/>
      <c r="N518" s="199"/>
      <c r="O518" s="68"/>
      <c r="P518" s="68"/>
      <c r="Q518" s="68"/>
      <c r="R518" s="68"/>
      <c r="S518" s="68"/>
      <c r="T518" s="69"/>
      <c r="U518" s="31"/>
      <c r="V518" s="31"/>
      <c r="W518" s="31"/>
      <c r="X518" s="31"/>
      <c r="Y518" s="31"/>
      <c r="Z518" s="31"/>
      <c r="AA518" s="31"/>
      <c r="AB518" s="31"/>
      <c r="AC518" s="31"/>
      <c r="AD518" s="31"/>
      <c r="AE518" s="31"/>
      <c r="AT518" s="14" t="s">
        <v>157</v>
      </c>
      <c r="AU518" s="14" t="s">
        <v>82</v>
      </c>
    </row>
    <row r="519" spans="1:65" s="2" customFormat="1" ht="24.2" customHeight="1">
      <c r="A519" s="31"/>
      <c r="B519" s="32"/>
      <c r="C519" s="200" t="s">
        <v>1101</v>
      </c>
      <c r="D519" s="200" t="s">
        <v>185</v>
      </c>
      <c r="E519" s="201" t="s">
        <v>1102</v>
      </c>
      <c r="F519" s="202" t="s">
        <v>1103</v>
      </c>
      <c r="G519" s="203" t="s">
        <v>1104</v>
      </c>
      <c r="H519" s="204">
        <v>1</v>
      </c>
      <c r="I519" s="205"/>
      <c r="J519" s="206">
        <f>ROUND(I519*H519,2)</f>
        <v>0</v>
      </c>
      <c r="K519" s="202" t="s">
        <v>154</v>
      </c>
      <c r="L519" s="36"/>
      <c r="M519" s="207" t="s">
        <v>1</v>
      </c>
      <c r="N519" s="208" t="s">
        <v>38</v>
      </c>
      <c r="O519" s="68"/>
      <c r="P519" s="191">
        <f>O519*H519</f>
        <v>0</v>
      </c>
      <c r="Q519" s="191">
        <v>0</v>
      </c>
      <c r="R519" s="191">
        <f>Q519*H519</f>
        <v>0</v>
      </c>
      <c r="S519" s="191">
        <v>0</v>
      </c>
      <c r="T519" s="192">
        <f>S519*H519</f>
        <v>0</v>
      </c>
      <c r="U519" s="31"/>
      <c r="V519" s="31"/>
      <c r="W519" s="31"/>
      <c r="X519" s="31"/>
      <c r="Y519" s="31"/>
      <c r="Z519" s="31"/>
      <c r="AA519" s="31"/>
      <c r="AB519" s="31"/>
      <c r="AC519" s="31"/>
      <c r="AD519" s="31"/>
      <c r="AE519" s="31"/>
      <c r="AR519" s="193" t="s">
        <v>202</v>
      </c>
      <c r="AT519" s="193" t="s">
        <v>185</v>
      </c>
      <c r="AU519" s="193" t="s">
        <v>82</v>
      </c>
      <c r="AY519" s="14" t="s">
        <v>149</v>
      </c>
      <c r="BE519" s="194">
        <f>IF(N519="základní",J519,0)</f>
        <v>0</v>
      </c>
      <c r="BF519" s="194">
        <f>IF(N519="snížená",J519,0)</f>
        <v>0</v>
      </c>
      <c r="BG519" s="194">
        <f>IF(N519="zákl. přenesená",J519,0)</f>
        <v>0</v>
      </c>
      <c r="BH519" s="194">
        <f>IF(N519="sníž. přenesená",J519,0)</f>
        <v>0</v>
      </c>
      <c r="BI519" s="194">
        <f>IF(N519="nulová",J519,0)</f>
        <v>0</v>
      </c>
      <c r="BJ519" s="14" t="s">
        <v>80</v>
      </c>
      <c r="BK519" s="194">
        <f>ROUND(I519*H519,2)</f>
        <v>0</v>
      </c>
      <c r="BL519" s="14" t="s">
        <v>202</v>
      </c>
      <c r="BM519" s="193" t="s">
        <v>1105</v>
      </c>
    </row>
    <row r="520" spans="1:65" s="2" customFormat="1" ht="19.5">
      <c r="A520" s="31"/>
      <c r="B520" s="32"/>
      <c r="C520" s="33"/>
      <c r="D520" s="195" t="s">
        <v>157</v>
      </c>
      <c r="E520" s="33"/>
      <c r="F520" s="196" t="s">
        <v>1106</v>
      </c>
      <c r="G520" s="33"/>
      <c r="H520" s="33"/>
      <c r="I520" s="197"/>
      <c r="J520" s="33"/>
      <c r="K520" s="33"/>
      <c r="L520" s="36"/>
      <c r="M520" s="198"/>
      <c r="N520" s="199"/>
      <c r="O520" s="68"/>
      <c r="P520" s="68"/>
      <c r="Q520" s="68"/>
      <c r="R520" s="68"/>
      <c r="S520" s="68"/>
      <c r="T520" s="69"/>
      <c r="U520" s="31"/>
      <c r="V520" s="31"/>
      <c r="W520" s="31"/>
      <c r="X520" s="31"/>
      <c r="Y520" s="31"/>
      <c r="Z520" s="31"/>
      <c r="AA520" s="31"/>
      <c r="AB520" s="31"/>
      <c r="AC520" s="31"/>
      <c r="AD520" s="31"/>
      <c r="AE520" s="31"/>
      <c r="AT520" s="14" t="s">
        <v>157</v>
      </c>
      <c r="AU520" s="14" t="s">
        <v>82</v>
      </c>
    </row>
    <row r="521" spans="1:65" s="2" customFormat="1" ht="24.2" customHeight="1">
      <c r="A521" s="31"/>
      <c r="B521" s="32"/>
      <c r="C521" s="200" t="s">
        <v>1107</v>
      </c>
      <c r="D521" s="200" t="s">
        <v>185</v>
      </c>
      <c r="E521" s="201" t="s">
        <v>1108</v>
      </c>
      <c r="F521" s="202" t="s">
        <v>1109</v>
      </c>
      <c r="G521" s="203" t="s">
        <v>197</v>
      </c>
      <c r="H521" s="204">
        <v>1</v>
      </c>
      <c r="I521" s="205"/>
      <c r="J521" s="206">
        <f>ROUND(I521*H521,2)</f>
        <v>0</v>
      </c>
      <c r="K521" s="202" t="s">
        <v>154</v>
      </c>
      <c r="L521" s="36"/>
      <c r="M521" s="207" t="s">
        <v>1</v>
      </c>
      <c r="N521" s="208" t="s">
        <v>38</v>
      </c>
      <c r="O521" s="68"/>
      <c r="P521" s="191">
        <f>O521*H521</f>
        <v>0</v>
      </c>
      <c r="Q521" s="191">
        <v>0</v>
      </c>
      <c r="R521" s="191">
        <f>Q521*H521</f>
        <v>0</v>
      </c>
      <c r="S521" s="191">
        <v>0</v>
      </c>
      <c r="T521" s="192">
        <f>S521*H521</f>
        <v>0</v>
      </c>
      <c r="U521" s="31"/>
      <c r="V521" s="31"/>
      <c r="W521" s="31"/>
      <c r="X521" s="31"/>
      <c r="Y521" s="31"/>
      <c r="Z521" s="31"/>
      <c r="AA521" s="31"/>
      <c r="AB521" s="31"/>
      <c r="AC521" s="31"/>
      <c r="AD521" s="31"/>
      <c r="AE521" s="31"/>
      <c r="AR521" s="193" t="s">
        <v>202</v>
      </c>
      <c r="AT521" s="193" t="s">
        <v>185</v>
      </c>
      <c r="AU521" s="193" t="s">
        <v>82</v>
      </c>
      <c r="AY521" s="14" t="s">
        <v>149</v>
      </c>
      <c r="BE521" s="194">
        <f>IF(N521="základní",J521,0)</f>
        <v>0</v>
      </c>
      <c r="BF521" s="194">
        <f>IF(N521="snížená",J521,0)</f>
        <v>0</v>
      </c>
      <c r="BG521" s="194">
        <f>IF(N521="zákl. přenesená",J521,0)</f>
        <v>0</v>
      </c>
      <c r="BH521" s="194">
        <f>IF(N521="sníž. přenesená",J521,0)</f>
        <v>0</v>
      </c>
      <c r="BI521" s="194">
        <f>IF(N521="nulová",J521,0)</f>
        <v>0</v>
      </c>
      <c r="BJ521" s="14" t="s">
        <v>80</v>
      </c>
      <c r="BK521" s="194">
        <f>ROUND(I521*H521,2)</f>
        <v>0</v>
      </c>
      <c r="BL521" s="14" t="s">
        <v>202</v>
      </c>
      <c r="BM521" s="193" t="s">
        <v>1110</v>
      </c>
    </row>
    <row r="522" spans="1:65" s="2" customFormat="1" ht="19.5">
      <c r="A522" s="31"/>
      <c r="B522" s="32"/>
      <c r="C522" s="33"/>
      <c r="D522" s="195" t="s">
        <v>157</v>
      </c>
      <c r="E522" s="33"/>
      <c r="F522" s="196" t="s">
        <v>1111</v>
      </c>
      <c r="G522" s="33"/>
      <c r="H522" s="33"/>
      <c r="I522" s="197"/>
      <c r="J522" s="33"/>
      <c r="K522" s="33"/>
      <c r="L522" s="36"/>
      <c r="M522" s="198"/>
      <c r="N522" s="199"/>
      <c r="O522" s="68"/>
      <c r="P522" s="68"/>
      <c r="Q522" s="68"/>
      <c r="R522" s="68"/>
      <c r="S522" s="68"/>
      <c r="T522" s="69"/>
      <c r="U522" s="31"/>
      <c r="V522" s="31"/>
      <c r="W522" s="31"/>
      <c r="X522" s="31"/>
      <c r="Y522" s="31"/>
      <c r="Z522" s="31"/>
      <c r="AA522" s="31"/>
      <c r="AB522" s="31"/>
      <c r="AC522" s="31"/>
      <c r="AD522" s="31"/>
      <c r="AE522" s="31"/>
      <c r="AT522" s="14" t="s">
        <v>157</v>
      </c>
      <c r="AU522" s="14" t="s">
        <v>82</v>
      </c>
    </row>
    <row r="523" spans="1:65" s="2" customFormat="1" ht="24.2" customHeight="1">
      <c r="A523" s="31"/>
      <c r="B523" s="32"/>
      <c r="C523" s="200" t="s">
        <v>1112</v>
      </c>
      <c r="D523" s="200" t="s">
        <v>185</v>
      </c>
      <c r="E523" s="201" t="s">
        <v>1113</v>
      </c>
      <c r="F523" s="202" t="s">
        <v>1114</v>
      </c>
      <c r="G523" s="203" t="s">
        <v>197</v>
      </c>
      <c r="H523" s="204">
        <v>1</v>
      </c>
      <c r="I523" s="205"/>
      <c r="J523" s="206">
        <f>ROUND(I523*H523,2)</f>
        <v>0</v>
      </c>
      <c r="K523" s="202" t="s">
        <v>154</v>
      </c>
      <c r="L523" s="36"/>
      <c r="M523" s="207" t="s">
        <v>1</v>
      </c>
      <c r="N523" s="208" t="s">
        <v>38</v>
      </c>
      <c r="O523" s="68"/>
      <c r="P523" s="191">
        <f>O523*H523</f>
        <v>0</v>
      </c>
      <c r="Q523" s="191">
        <v>0</v>
      </c>
      <c r="R523" s="191">
        <f>Q523*H523</f>
        <v>0</v>
      </c>
      <c r="S523" s="191">
        <v>0</v>
      </c>
      <c r="T523" s="192">
        <f>S523*H523</f>
        <v>0</v>
      </c>
      <c r="U523" s="31"/>
      <c r="V523" s="31"/>
      <c r="W523" s="31"/>
      <c r="X523" s="31"/>
      <c r="Y523" s="31"/>
      <c r="Z523" s="31"/>
      <c r="AA523" s="31"/>
      <c r="AB523" s="31"/>
      <c r="AC523" s="31"/>
      <c r="AD523" s="31"/>
      <c r="AE523" s="31"/>
      <c r="AR523" s="193" t="s">
        <v>202</v>
      </c>
      <c r="AT523" s="193" t="s">
        <v>185</v>
      </c>
      <c r="AU523" s="193" t="s">
        <v>82</v>
      </c>
      <c r="AY523" s="14" t="s">
        <v>149</v>
      </c>
      <c r="BE523" s="194">
        <f>IF(N523="základní",J523,0)</f>
        <v>0</v>
      </c>
      <c r="BF523" s="194">
        <f>IF(N523="snížená",J523,0)</f>
        <v>0</v>
      </c>
      <c r="BG523" s="194">
        <f>IF(N523="zákl. přenesená",J523,0)</f>
        <v>0</v>
      </c>
      <c r="BH523" s="194">
        <f>IF(N523="sníž. přenesená",J523,0)</f>
        <v>0</v>
      </c>
      <c r="BI523" s="194">
        <f>IF(N523="nulová",J523,0)</f>
        <v>0</v>
      </c>
      <c r="BJ523" s="14" t="s">
        <v>80</v>
      </c>
      <c r="BK523" s="194">
        <f>ROUND(I523*H523,2)</f>
        <v>0</v>
      </c>
      <c r="BL523" s="14" t="s">
        <v>202</v>
      </c>
      <c r="BM523" s="193" t="s">
        <v>1115</v>
      </c>
    </row>
    <row r="524" spans="1:65" s="2" customFormat="1" ht="29.25">
      <c r="A524" s="31"/>
      <c r="B524" s="32"/>
      <c r="C524" s="33"/>
      <c r="D524" s="195" t="s">
        <v>157</v>
      </c>
      <c r="E524" s="33"/>
      <c r="F524" s="196" t="s">
        <v>1116</v>
      </c>
      <c r="G524" s="33"/>
      <c r="H524" s="33"/>
      <c r="I524" s="197"/>
      <c r="J524" s="33"/>
      <c r="K524" s="33"/>
      <c r="L524" s="36"/>
      <c r="M524" s="198"/>
      <c r="N524" s="199"/>
      <c r="O524" s="68"/>
      <c r="P524" s="68"/>
      <c r="Q524" s="68"/>
      <c r="R524" s="68"/>
      <c r="S524" s="68"/>
      <c r="T524" s="69"/>
      <c r="U524" s="31"/>
      <c r="V524" s="31"/>
      <c r="W524" s="31"/>
      <c r="X524" s="31"/>
      <c r="Y524" s="31"/>
      <c r="Z524" s="31"/>
      <c r="AA524" s="31"/>
      <c r="AB524" s="31"/>
      <c r="AC524" s="31"/>
      <c r="AD524" s="31"/>
      <c r="AE524" s="31"/>
      <c r="AT524" s="14" t="s">
        <v>157</v>
      </c>
      <c r="AU524" s="14" t="s">
        <v>82</v>
      </c>
    </row>
    <row r="525" spans="1:65" s="2" customFormat="1" ht="24.2" customHeight="1">
      <c r="A525" s="31"/>
      <c r="B525" s="32"/>
      <c r="C525" s="200" t="s">
        <v>1117</v>
      </c>
      <c r="D525" s="200" t="s">
        <v>185</v>
      </c>
      <c r="E525" s="201" t="s">
        <v>1118</v>
      </c>
      <c r="F525" s="202" t="s">
        <v>1119</v>
      </c>
      <c r="G525" s="203" t="s">
        <v>1023</v>
      </c>
      <c r="H525" s="204">
        <v>655</v>
      </c>
      <c r="I525" s="205"/>
      <c r="J525" s="206">
        <f>ROUND(I525*H525,2)</f>
        <v>0</v>
      </c>
      <c r="K525" s="202" t="s">
        <v>154</v>
      </c>
      <c r="L525" s="36"/>
      <c r="M525" s="207" t="s">
        <v>1</v>
      </c>
      <c r="N525" s="208" t="s">
        <v>38</v>
      </c>
      <c r="O525" s="68"/>
      <c r="P525" s="191">
        <f>O525*H525</f>
        <v>0</v>
      </c>
      <c r="Q525" s="191">
        <v>0</v>
      </c>
      <c r="R525" s="191">
        <f>Q525*H525</f>
        <v>0</v>
      </c>
      <c r="S525" s="191">
        <v>0</v>
      </c>
      <c r="T525" s="192">
        <f>S525*H525</f>
        <v>0</v>
      </c>
      <c r="U525" s="31"/>
      <c r="V525" s="31"/>
      <c r="W525" s="31"/>
      <c r="X525" s="31"/>
      <c r="Y525" s="31"/>
      <c r="Z525" s="31"/>
      <c r="AA525" s="31"/>
      <c r="AB525" s="31"/>
      <c r="AC525" s="31"/>
      <c r="AD525" s="31"/>
      <c r="AE525" s="31"/>
      <c r="AR525" s="193" t="s">
        <v>164</v>
      </c>
      <c r="AT525" s="193" t="s">
        <v>185</v>
      </c>
      <c r="AU525" s="193" t="s">
        <v>82</v>
      </c>
      <c r="AY525" s="14" t="s">
        <v>149</v>
      </c>
      <c r="BE525" s="194">
        <f>IF(N525="základní",J525,0)</f>
        <v>0</v>
      </c>
      <c r="BF525" s="194">
        <f>IF(N525="snížená",J525,0)</f>
        <v>0</v>
      </c>
      <c r="BG525" s="194">
        <f>IF(N525="zákl. přenesená",J525,0)</f>
        <v>0</v>
      </c>
      <c r="BH525" s="194">
        <f>IF(N525="sníž. přenesená",J525,0)</f>
        <v>0</v>
      </c>
      <c r="BI525" s="194">
        <f>IF(N525="nulová",J525,0)</f>
        <v>0</v>
      </c>
      <c r="BJ525" s="14" t="s">
        <v>80</v>
      </c>
      <c r="BK525" s="194">
        <f>ROUND(I525*H525,2)</f>
        <v>0</v>
      </c>
      <c r="BL525" s="14" t="s">
        <v>164</v>
      </c>
      <c r="BM525" s="193" t="s">
        <v>1120</v>
      </c>
    </row>
    <row r="526" spans="1:65" s="2" customFormat="1" ht="29.25">
      <c r="A526" s="31"/>
      <c r="B526" s="32"/>
      <c r="C526" s="33"/>
      <c r="D526" s="195" t="s">
        <v>157</v>
      </c>
      <c r="E526" s="33"/>
      <c r="F526" s="196" t="s">
        <v>1121</v>
      </c>
      <c r="G526" s="33"/>
      <c r="H526" s="33"/>
      <c r="I526" s="197"/>
      <c r="J526" s="33"/>
      <c r="K526" s="33"/>
      <c r="L526" s="36"/>
      <c r="M526" s="198"/>
      <c r="N526" s="199"/>
      <c r="O526" s="68"/>
      <c r="P526" s="68"/>
      <c r="Q526" s="68"/>
      <c r="R526" s="68"/>
      <c r="S526" s="68"/>
      <c r="T526" s="69"/>
      <c r="U526" s="31"/>
      <c r="V526" s="31"/>
      <c r="W526" s="31"/>
      <c r="X526" s="31"/>
      <c r="Y526" s="31"/>
      <c r="Z526" s="31"/>
      <c r="AA526" s="31"/>
      <c r="AB526" s="31"/>
      <c r="AC526" s="31"/>
      <c r="AD526" s="31"/>
      <c r="AE526" s="31"/>
      <c r="AT526" s="14" t="s">
        <v>157</v>
      </c>
      <c r="AU526" s="14" t="s">
        <v>82</v>
      </c>
    </row>
    <row r="527" spans="1:65" s="2" customFormat="1" ht="24.2" customHeight="1">
      <c r="A527" s="31"/>
      <c r="B527" s="32"/>
      <c r="C527" s="200" t="s">
        <v>1122</v>
      </c>
      <c r="D527" s="200" t="s">
        <v>185</v>
      </c>
      <c r="E527" s="201" t="s">
        <v>1123</v>
      </c>
      <c r="F527" s="202" t="s">
        <v>1124</v>
      </c>
      <c r="G527" s="203" t="s">
        <v>1023</v>
      </c>
      <c r="H527" s="204">
        <v>50</v>
      </c>
      <c r="I527" s="205"/>
      <c r="J527" s="206">
        <f>ROUND(I527*H527,2)</f>
        <v>0</v>
      </c>
      <c r="K527" s="202" t="s">
        <v>154</v>
      </c>
      <c r="L527" s="36"/>
      <c r="M527" s="207" t="s">
        <v>1</v>
      </c>
      <c r="N527" s="208" t="s">
        <v>38</v>
      </c>
      <c r="O527" s="68"/>
      <c r="P527" s="191">
        <f>O527*H527</f>
        <v>0</v>
      </c>
      <c r="Q527" s="191">
        <v>0</v>
      </c>
      <c r="R527" s="191">
        <f>Q527*H527</f>
        <v>0</v>
      </c>
      <c r="S527" s="191">
        <v>0</v>
      </c>
      <c r="T527" s="192">
        <f>S527*H527</f>
        <v>0</v>
      </c>
      <c r="U527" s="31"/>
      <c r="V527" s="31"/>
      <c r="W527" s="31"/>
      <c r="X527" s="31"/>
      <c r="Y527" s="31"/>
      <c r="Z527" s="31"/>
      <c r="AA527" s="31"/>
      <c r="AB527" s="31"/>
      <c r="AC527" s="31"/>
      <c r="AD527" s="31"/>
      <c r="AE527" s="31"/>
      <c r="AR527" s="193" t="s">
        <v>164</v>
      </c>
      <c r="AT527" s="193" t="s">
        <v>185</v>
      </c>
      <c r="AU527" s="193" t="s">
        <v>82</v>
      </c>
      <c r="AY527" s="14" t="s">
        <v>149</v>
      </c>
      <c r="BE527" s="194">
        <f>IF(N527="základní",J527,0)</f>
        <v>0</v>
      </c>
      <c r="BF527" s="194">
        <f>IF(N527="snížená",J527,0)</f>
        <v>0</v>
      </c>
      <c r="BG527" s="194">
        <f>IF(N527="zákl. přenesená",J527,0)</f>
        <v>0</v>
      </c>
      <c r="BH527" s="194">
        <f>IF(N527="sníž. přenesená",J527,0)</f>
        <v>0</v>
      </c>
      <c r="BI527" s="194">
        <f>IF(N527="nulová",J527,0)</f>
        <v>0</v>
      </c>
      <c r="BJ527" s="14" t="s">
        <v>80</v>
      </c>
      <c r="BK527" s="194">
        <f>ROUND(I527*H527,2)</f>
        <v>0</v>
      </c>
      <c r="BL527" s="14" t="s">
        <v>164</v>
      </c>
      <c r="BM527" s="193" t="s">
        <v>1125</v>
      </c>
    </row>
    <row r="528" spans="1:65" s="2" customFormat="1" ht="19.5">
      <c r="A528" s="31"/>
      <c r="B528" s="32"/>
      <c r="C528" s="33"/>
      <c r="D528" s="195" t="s">
        <v>157</v>
      </c>
      <c r="E528" s="33"/>
      <c r="F528" s="196" t="s">
        <v>1126</v>
      </c>
      <c r="G528" s="33"/>
      <c r="H528" s="33"/>
      <c r="I528" s="197"/>
      <c r="J528" s="33"/>
      <c r="K528" s="33"/>
      <c r="L528" s="36"/>
      <c r="M528" s="198"/>
      <c r="N528" s="199"/>
      <c r="O528" s="68"/>
      <c r="P528" s="68"/>
      <c r="Q528" s="68"/>
      <c r="R528" s="68"/>
      <c r="S528" s="68"/>
      <c r="T528" s="69"/>
      <c r="U528" s="31"/>
      <c r="V528" s="31"/>
      <c r="W528" s="31"/>
      <c r="X528" s="31"/>
      <c r="Y528" s="31"/>
      <c r="Z528" s="31"/>
      <c r="AA528" s="31"/>
      <c r="AB528" s="31"/>
      <c r="AC528" s="31"/>
      <c r="AD528" s="31"/>
      <c r="AE528" s="31"/>
      <c r="AT528" s="14" t="s">
        <v>157</v>
      </c>
      <c r="AU528" s="14" t="s">
        <v>82</v>
      </c>
    </row>
    <row r="529" spans="1:65" s="2" customFormat="1" ht="24.2" customHeight="1">
      <c r="A529" s="31"/>
      <c r="B529" s="32"/>
      <c r="C529" s="200" t="s">
        <v>1127</v>
      </c>
      <c r="D529" s="200" t="s">
        <v>185</v>
      </c>
      <c r="E529" s="201" t="s">
        <v>1128</v>
      </c>
      <c r="F529" s="202" t="s">
        <v>1129</v>
      </c>
      <c r="G529" s="203" t="s">
        <v>1023</v>
      </c>
      <c r="H529" s="204">
        <v>120</v>
      </c>
      <c r="I529" s="205"/>
      <c r="J529" s="206">
        <f>ROUND(I529*H529,2)</f>
        <v>0</v>
      </c>
      <c r="K529" s="202" t="s">
        <v>154</v>
      </c>
      <c r="L529" s="36"/>
      <c r="M529" s="207" t="s">
        <v>1</v>
      </c>
      <c r="N529" s="208" t="s">
        <v>38</v>
      </c>
      <c r="O529" s="68"/>
      <c r="P529" s="191">
        <f>O529*H529</f>
        <v>0</v>
      </c>
      <c r="Q529" s="191">
        <v>0</v>
      </c>
      <c r="R529" s="191">
        <f>Q529*H529</f>
        <v>0</v>
      </c>
      <c r="S529" s="191">
        <v>0</v>
      </c>
      <c r="T529" s="192">
        <f>S529*H529</f>
        <v>0</v>
      </c>
      <c r="U529" s="31"/>
      <c r="V529" s="31"/>
      <c r="W529" s="31"/>
      <c r="X529" s="31"/>
      <c r="Y529" s="31"/>
      <c r="Z529" s="31"/>
      <c r="AA529" s="31"/>
      <c r="AB529" s="31"/>
      <c r="AC529" s="31"/>
      <c r="AD529" s="31"/>
      <c r="AE529" s="31"/>
      <c r="AR529" s="193" t="s">
        <v>164</v>
      </c>
      <c r="AT529" s="193" t="s">
        <v>185</v>
      </c>
      <c r="AU529" s="193" t="s">
        <v>82</v>
      </c>
      <c r="AY529" s="14" t="s">
        <v>149</v>
      </c>
      <c r="BE529" s="194">
        <f>IF(N529="základní",J529,0)</f>
        <v>0</v>
      </c>
      <c r="BF529" s="194">
        <f>IF(N529="snížená",J529,0)</f>
        <v>0</v>
      </c>
      <c r="BG529" s="194">
        <f>IF(N529="zákl. přenesená",J529,0)</f>
        <v>0</v>
      </c>
      <c r="BH529" s="194">
        <f>IF(N529="sníž. přenesená",J529,0)</f>
        <v>0</v>
      </c>
      <c r="BI529" s="194">
        <f>IF(N529="nulová",J529,0)</f>
        <v>0</v>
      </c>
      <c r="BJ529" s="14" t="s">
        <v>80</v>
      </c>
      <c r="BK529" s="194">
        <f>ROUND(I529*H529,2)</f>
        <v>0</v>
      </c>
      <c r="BL529" s="14" t="s">
        <v>164</v>
      </c>
      <c r="BM529" s="193" t="s">
        <v>1130</v>
      </c>
    </row>
    <row r="530" spans="1:65" s="2" customFormat="1" ht="48.75">
      <c r="A530" s="31"/>
      <c r="B530" s="32"/>
      <c r="C530" s="33"/>
      <c r="D530" s="195" t="s">
        <v>157</v>
      </c>
      <c r="E530" s="33"/>
      <c r="F530" s="196" t="s">
        <v>1131</v>
      </c>
      <c r="G530" s="33"/>
      <c r="H530" s="33"/>
      <c r="I530" s="197"/>
      <c r="J530" s="33"/>
      <c r="K530" s="33"/>
      <c r="L530" s="36"/>
      <c r="M530" s="198"/>
      <c r="N530" s="199"/>
      <c r="O530" s="68"/>
      <c r="P530" s="68"/>
      <c r="Q530" s="68"/>
      <c r="R530" s="68"/>
      <c r="S530" s="68"/>
      <c r="T530" s="69"/>
      <c r="U530" s="31"/>
      <c r="V530" s="31"/>
      <c r="W530" s="31"/>
      <c r="X530" s="31"/>
      <c r="Y530" s="31"/>
      <c r="Z530" s="31"/>
      <c r="AA530" s="31"/>
      <c r="AB530" s="31"/>
      <c r="AC530" s="31"/>
      <c r="AD530" s="31"/>
      <c r="AE530" s="31"/>
      <c r="AT530" s="14" t="s">
        <v>157</v>
      </c>
      <c r="AU530" s="14" t="s">
        <v>82</v>
      </c>
    </row>
    <row r="531" spans="1:65" s="2" customFormat="1" ht="24.2" customHeight="1">
      <c r="A531" s="31"/>
      <c r="B531" s="32"/>
      <c r="C531" s="200" t="s">
        <v>1132</v>
      </c>
      <c r="D531" s="200" t="s">
        <v>185</v>
      </c>
      <c r="E531" s="201" t="s">
        <v>1133</v>
      </c>
      <c r="F531" s="202" t="s">
        <v>1134</v>
      </c>
      <c r="G531" s="203" t="s">
        <v>1023</v>
      </c>
      <c r="H531" s="204">
        <v>10</v>
      </c>
      <c r="I531" s="205"/>
      <c r="J531" s="206">
        <f>ROUND(I531*H531,2)</f>
        <v>0</v>
      </c>
      <c r="K531" s="202" t="s">
        <v>154</v>
      </c>
      <c r="L531" s="36"/>
      <c r="M531" s="207" t="s">
        <v>1</v>
      </c>
      <c r="N531" s="208" t="s">
        <v>38</v>
      </c>
      <c r="O531" s="68"/>
      <c r="P531" s="191">
        <f>O531*H531</f>
        <v>0</v>
      </c>
      <c r="Q531" s="191">
        <v>0</v>
      </c>
      <c r="R531" s="191">
        <f>Q531*H531</f>
        <v>0</v>
      </c>
      <c r="S531" s="191">
        <v>0</v>
      </c>
      <c r="T531" s="192">
        <f>S531*H531</f>
        <v>0</v>
      </c>
      <c r="U531" s="31"/>
      <c r="V531" s="31"/>
      <c r="W531" s="31"/>
      <c r="X531" s="31"/>
      <c r="Y531" s="31"/>
      <c r="Z531" s="31"/>
      <c r="AA531" s="31"/>
      <c r="AB531" s="31"/>
      <c r="AC531" s="31"/>
      <c r="AD531" s="31"/>
      <c r="AE531" s="31"/>
      <c r="AR531" s="193" t="s">
        <v>164</v>
      </c>
      <c r="AT531" s="193" t="s">
        <v>185</v>
      </c>
      <c r="AU531" s="193" t="s">
        <v>82</v>
      </c>
      <c r="AY531" s="14" t="s">
        <v>149</v>
      </c>
      <c r="BE531" s="194">
        <f>IF(N531="základní",J531,0)</f>
        <v>0</v>
      </c>
      <c r="BF531" s="194">
        <f>IF(N531="snížená",J531,0)</f>
        <v>0</v>
      </c>
      <c r="BG531" s="194">
        <f>IF(N531="zákl. přenesená",J531,0)</f>
        <v>0</v>
      </c>
      <c r="BH531" s="194">
        <f>IF(N531="sníž. přenesená",J531,0)</f>
        <v>0</v>
      </c>
      <c r="BI531" s="194">
        <f>IF(N531="nulová",J531,0)</f>
        <v>0</v>
      </c>
      <c r="BJ531" s="14" t="s">
        <v>80</v>
      </c>
      <c r="BK531" s="194">
        <f>ROUND(I531*H531,2)</f>
        <v>0</v>
      </c>
      <c r="BL531" s="14" t="s">
        <v>164</v>
      </c>
      <c r="BM531" s="193" t="s">
        <v>1135</v>
      </c>
    </row>
    <row r="532" spans="1:65" s="2" customFormat="1" ht="29.25">
      <c r="A532" s="31"/>
      <c r="B532" s="32"/>
      <c r="C532" s="33"/>
      <c r="D532" s="195" t="s">
        <v>157</v>
      </c>
      <c r="E532" s="33"/>
      <c r="F532" s="196" t="s">
        <v>1136</v>
      </c>
      <c r="G532" s="33"/>
      <c r="H532" s="33"/>
      <c r="I532" s="197"/>
      <c r="J532" s="33"/>
      <c r="K532" s="33"/>
      <c r="L532" s="36"/>
      <c r="M532" s="198"/>
      <c r="N532" s="199"/>
      <c r="O532" s="68"/>
      <c r="P532" s="68"/>
      <c r="Q532" s="68"/>
      <c r="R532" s="68"/>
      <c r="S532" s="68"/>
      <c r="T532" s="69"/>
      <c r="U532" s="31"/>
      <c r="V532" s="31"/>
      <c r="W532" s="31"/>
      <c r="X532" s="31"/>
      <c r="Y532" s="31"/>
      <c r="Z532" s="31"/>
      <c r="AA532" s="31"/>
      <c r="AB532" s="31"/>
      <c r="AC532" s="31"/>
      <c r="AD532" s="31"/>
      <c r="AE532" s="31"/>
      <c r="AT532" s="14" t="s">
        <v>157</v>
      </c>
      <c r="AU532" s="14" t="s">
        <v>82</v>
      </c>
    </row>
    <row r="533" spans="1:65" s="2" customFormat="1" ht="24.2" customHeight="1">
      <c r="A533" s="31"/>
      <c r="B533" s="32"/>
      <c r="C533" s="200" t="s">
        <v>1137</v>
      </c>
      <c r="D533" s="200" t="s">
        <v>185</v>
      </c>
      <c r="E533" s="201" t="s">
        <v>1138</v>
      </c>
      <c r="F533" s="202" t="s">
        <v>1139</v>
      </c>
      <c r="G533" s="203" t="s">
        <v>197</v>
      </c>
      <c r="H533" s="204">
        <v>1</v>
      </c>
      <c r="I533" s="205"/>
      <c r="J533" s="206">
        <f>ROUND(I533*H533,2)</f>
        <v>0</v>
      </c>
      <c r="K533" s="202" t="s">
        <v>154</v>
      </c>
      <c r="L533" s="36"/>
      <c r="M533" s="207" t="s">
        <v>1</v>
      </c>
      <c r="N533" s="208" t="s">
        <v>38</v>
      </c>
      <c r="O533" s="68"/>
      <c r="P533" s="191">
        <f>O533*H533</f>
        <v>0</v>
      </c>
      <c r="Q533" s="191">
        <v>0</v>
      </c>
      <c r="R533" s="191">
        <f>Q533*H533</f>
        <v>0</v>
      </c>
      <c r="S533" s="191">
        <v>0</v>
      </c>
      <c r="T533" s="192">
        <f>S533*H533</f>
        <v>0</v>
      </c>
      <c r="U533" s="31"/>
      <c r="V533" s="31"/>
      <c r="W533" s="31"/>
      <c r="X533" s="31"/>
      <c r="Y533" s="31"/>
      <c r="Z533" s="31"/>
      <c r="AA533" s="31"/>
      <c r="AB533" s="31"/>
      <c r="AC533" s="31"/>
      <c r="AD533" s="31"/>
      <c r="AE533" s="31"/>
      <c r="AR533" s="193" t="s">
        <v>164</v>
      </c>
      <c r="AT533" s="193" t="s">
        <v>185</v>
      </c>
      <c r="AU533" s="193" t="s">
        <v>82</v>
      </c>
      <c r="AY533" s="14" t="s">
        <v>149</v>
      </c>
      <c r="BE533" s="194">
        <f>IF(N533="základní",J533,0)</f>
        <v>0</v>
      </c>
      <c r="BF533" s="194">
        <f>IF(N533="snížená",J533,0)</f>
        <v>0</v>
      </c>
      <c r="BG533" s="194">
        <f>IF(N533="zákl. přenesená",J533,0)</f>
        <v>0</v>
      </c>
      <c r="BH533" s="194">
        <f>IF(N533="sníž. přenesená",J533,0)</f>
        <v>0</v>
      </c>
      <c r="BI533" s="194">
        <f>IF(N533="nulová",J533,0)</f>
        <v>0</v>
      </c>
      <c r="BJ533" s="14" t="s">
        <v>80</v>
      </c>
      <c r="BK533" s="194">
        <f>ROUND(I533*H533,2)</f>
        <v>0</v>
      </c>
      <c r="BL533" s="14" t="s">
        <v>164</v>
      </c>
      <c r="BM533" s="193" t="s">
        <v>1140</v>
      </c>
    </row>
    <row r="534" spans="1:65" s="2" customFormat="1" ht="48.75">
      <c r="A534" s="31"/>
      <c r="B534" s="32"/>
      <c r="C534" s="33"/>
      <c r="D534" s="195" t="s">
        <v>157</v>
      </c>
      <c r="E534" s="33"/>
      <c r="F534" s="196" t="s">
        <v>1141</v>
      </c>
      <c r="G534" s="33"/>
      <c r="H534" s="33"/>
      <c r="I534" s="197"/>
      <c r="J534" s="33"/>
      <c r="K534" s="33"/>
      <c r="L534" s="36"/>
      <c r="M534" s="198"/>
      <c r="N534" s="199"/>
      <c r="O534" s="68"/>
      <c r="P534" s="68"/>
      <c r="Q534" s="68"/>
      <c r="R534" s="68"/>
      <c r="S534" s="68"/>
      <c r="T534" s="69"/>
      <c r="U534" s="31"/>
      <c r="V534" s="31"/>
      <c r="W534" s="31"/>
      <c r="X534" s="31"/>
      <c r="Y534" s="31"/>
      <c r="Z534" s="31"/>
      <c r="AA534" s="31"/>
      <c r="AB534" s="31"/>
      <c r="AC534" s="31"/>
      <c r="AD534" s="31"/>
      <c r="AE534" s="31"/>
      <c r="AT534" s="14" t="s">
        <v>157</v>
      </c>
      <c r="AU534" s="14" t="s">
        <v>82</v>
      </c>
    </row>
    <row r="535" spans="1:65" s="2" customFormat="1" ht="24.2" customHeight="1">
      <c r="A535" s="31"/>
      <c r="B535" s="32"/>
      <c r="C535" s="200" t="s">
        <v>1142</v>
      </c>
      <c r="D535" s="200" t="s">
        <v>185</v>
      </c>
      <c r="E535" s="201" t="s">
        <v>1143</v>
      </c>
      <c r="F535" s="202" t="s">
        <v>1144</v>
      </c>
      <c r="G535" s="203" t="s">
        <v>197</v>
      </c>
      <c r="H535" s="204">
        <v>10</v>
      </c>
      <c r="I535" s="205"/>
      <c r="J535" s="206">
        <f>ROUND(I535*H535,2)</f>
        <v>0</v>
      </c>
      <c r="K535" s="202" t="s">
        <v>154</v>
      </c>
      <c r="L535" s="36"/>
      <c r="M535" s="207" t="s">
        <v>1</v>
      </c>
      <c r="N535" s="208" t="s">
        <v>38</v>
      </c>
      <c r="O535" s="68"/>
      <c r="P535" s="191">
        <f>O535*H535</f>
        <v>0</v>
      </c>
      <c r="Q535" s="191">
        <v>0</v>
      </c>
      <c r="R535" s="191">
        <f>Q535*H535</f>
        <v>0</v>
      </c>
      <c r="S535" s="191">
        <v>0</v>
      </c>
      <c r="T535" s="192">
        <f>S535*H535</f>
        <v>0</v>
      </c>
      <c r="U535" s="31"/>
      <c r="V535" s="31"/>
      <c r="W535" s="31"/>
      <c r="X535" s="31"/>
      <c r="Y535" s="31"/>
      <c r="Z535" s="31"/>
      <c r="AA535" s="31"/>
      <c r="AB535" s="31"/>
      <c r="AC535" s="31"/>
      <c r="AD535" s="31"/>
      <c r="AE535" s="31"/>
      <c r="AR535" s="193" t="s">
        <v>164</v>
      </c>
      <c r="AT535" s="193" t="s">
        <v>185</v>
      </c>
      <c r="AU535" s="193" t="s">
        <v>82</v>
      </c>
      <c r="AY535" s="14" t="s">
        <v>149</v>
      </c>
      <c r="BE535" s="194">
        <f>IF(N535="základní",J535,0)</f>
        <v>0</v>
      </c>
      <c r="BF535" s="194">
        <f>IF(N535="snížená",J535,0)</f>
        <v>0</v>
      </c>
      <c r="BG535" s="194">
        <f>IF(N535="zákl. přenesená",J535,0)</f>
        <v>0</v>
      </c>
      <c r="BH535" s="194">
        <f>IF(N535="sníž. přenesená",J535,0)</f>
        <v>0</v>
      </c>
      <c r="BI535" s="194">
        <f>IF(N535="nulová",J535,0)</f>
        <v>0</v>
      </c>
      <c r="BJ535" s="14" t="s">
        <v>80</v>
      </c>
      <c r="BK535" s="194">
        <f>ROUND(I535*H535,2)</f>
        <v>0</v>
      </c>
      <c r="BL535" s="14" t="s">
        <v>164</v>
      </c>
      <c r="BM535" s="193" t="s">
        <v>1145</v>
      </c>
    </row>
    <row r="536" spans="1:65" s="2" customFormat="1" ht="29.25">
      <c r="A536" s="31"/>
      <c r="B536" s="32"/>
      <c r="C536" s="33"/>
      <c r="D536" s="195" t="s">
        <v>157</v>
      </c>
      <c r="E536" s="33"/>
      <c r="F536" s="196" t="s">
        <v>1146</v>
      </c>
      <c r="G536" s="33"/>
      <c r="H536" s="33"/>
      <c r="I536" s="197"/>
      <c r="J536" s="33"/>
      <c r="K536" s="33"/>
      <c r="L536" s="36"/>
      <c r="M536" s="198"/>
      <c r="N536" s="199"/>
      <c r="O536" s="68"/>
      <c r="P536" s="68"/>
      <c r="Q536" s="68"/>
      <c r="R536" s="68"/>
      <c r="S536" s="68"/>
      <c r="T536" s="69"/>
      <c r="U536" s="31"/>
      <c r="V536" s="31"/>
      <c r="W536" s="31"/>
      <c r="X536" s="31"/>
      <c r="Y536" s="31"/>
      <c r="Z536" s="31"/>
      <c r="AA536" s="31"/>
      <c r="AB536" s="31"/>
      <c r="AC536" s="31"/>
      <c r="AD536" s="31"/>
      <c r="AE536" s="31"/>
      <c r="AT536" s="14" t="s">
        <v>157</v>
      </c>
      <c r="AU536" s="14" t="s">
        <v>82</v>
      </c>
    </row>
    <row r="537" spans="1:65" s="2" customFormat="1" ht="24.2" customHeight="1">
      <c r="A537" s="31"/>
      <c r="B537" s="32"/>
      <c r="C537" s="200" t="s">
        <v>1147</v>
      </c>
      <c r="D537" s="200" t="s">
        <v>185</v>
      </c>
      <c r="E537" s="201" t="s">
        <v>1148</v>
      </c>
      <c r="F537" s="202" t="s">
        <v>1149</v>
      </c>
      <c r="G537" s="203" t="s">
        <v>197</v>
      </c>
      <c r="H537" s="204">
        <v>10</v>
      </c>
      <c r="I537" s="205"/>
      <c r="J537" s="206">
        <f>ROUND(I537*H537,2)</f>
        <v>0</v>
      </c>
      <c r="K537" s="202" t="s">
        <v>154</v>
      </c>
      <c r="L537" s="36"/>
      <c r="M537" s="207" t="s">
        <v>1</v>
      </c>
      <c r="N537" s="208" t="s">
        <v>38</v>
      </c>
      <c r="O537" s="68"/>
      <c r="P537" s="191">
        <f>O537*H537</f>
        <v>0</v>
      </c>
      <c r="Q537" s="191">
        <v>0</v>
      </c>
      <c r="R537" s="191">
        <f>Q537*H537</f>
        <v>0</v>
      </c>
      <c r="S537" s="191">
        <v>0</v>
      </c>
      <c r="T537" s="192">
        <f>S537*H537</f>
        <v>0</v>
      </c>
      <c r="U537" s="31"/>
      <c r="V537" s="31"/>
      <c r="W537" s="31"/>
      <c r="X537" s="31"/>
      <c r="Y537" s="31"/>
      <c r="Z537" s="31"/>
      <c r="AA537" s="31"/>
      <c r="AB537" s="31"/>
      <c r="AC537" s="31"/>
      <c r="AD537" s="31"/>
      <c r="AE537" s="31"/>
      <c r="AR537" s="193" t="s">
        <v>164</v>
      </c>
      <c r="AT537" s="193" t="s">
        <v>185</v>
      </c>
      <c r="AU537" s="193" t="s">
        <v>82</v>
      </c>
      <c r="AY537" s="14" t="s">
        <v>149</v>
      </c>
      <c r="BE537" s="194">
        <f>IF(N537="základní",J537,0)</f>
        <v>0</v>
      </c>
      <c r="BF537" s="194">
        <f>IF(N537="snížená",J537,0)</f>
        <v>0</v>
      </c>
      <c r="BG537" s="194">
        <f>IF(N537="zákl. přenesená",J537,0)</f>
        <v>0</v>
      </c>
      <c r="BH537" s="194">
        <f>IF(N537="sníž. přenesená",J537,0)</f>
        <v>0</v>
      </c>
      <c r="BI537" s="194">
        <f>IF(N537="nulová",J537,0)</f>
        <v>0</v>
      </c>
      <c r="BJ537" s="14" t="s">
        <v>80</v>
      </c>
      <c r="BK537" s="194">
        <f>ROUND(I537*H537,2)</f>
        <v>0</v>
      </c>
      <c r="BL537" s="14" t="s">
        <v>164</v>
      </c>
      <c r="BM537" s="193" t="s">
        <v>1150</v>
      </c>
    </row>
    <row r="538" spans="1:65" s="2" customFormat="1" ht="11.25">
      <c r="A538" s="31"/>
      <c r="B538" s="32"/>
      <c r="C538" s="33"/>
      <c r="D538" s="195" t="s">
        <v>157</v>
      </c>
      <c r="E538" s="33"/>
      <c r="F538" s="196" t="s">
        <v>1149</v>
      </c>
      <c r="G538" s="33"/>
      <c r="H538" s="33"/>
      <c r="I538" s="197"/>
      <c r="J538" s="33"/>
      <c r="K538" s="33"/>
      <c r="L538" s="36"/>
      <c r="M538" s="198"/>
      <c r="N538" s="199"/>
      <c r="O538" s="68"/>
      <c r="P538" s="68"/>
      <c r="Q538" s="68"/>
      <c r="R538" s="68"/>
      <c r="S538" s="68"/>
      <c r="T538" s="69"/>
      <c r="U538" s="31"/>
      <c r="V538" s="31"/>
      <c r="W538" s="31"/>
      <c r="X538" s="31"/>
      <c r="Y538" s="31"/>
      <c r="Z538" s="31"/>
      <c r="AA538" s="31"/>
      <c r="AB538" s="31"/>
      <c r="AC538" s="31"/>
      <c r="AD538" s="31"/>
      <c r="AE538" s="31"/>
      <c r="AT538" s="14" t="s">
        <v>157</v>
      </c>
      <c r="AU538" s="14" t="s">
        <v>82</v>
      </c>
    </row>
    <row r="539" spans="1:65" s="2" customFormat="1" ht="24.2" customHeight="1">
      <c r="A539" s="31"/>
      <c r="B539" s="32"/>
      <c r="C539" s="200" t="s">
        <v>1151</v>
      </c>
      <c r="D539" s="200" t="s">
        <v>185</v>
      </c>
      <c r="E539" s="201" t="s">
        <v>1152</v>
      </c>
      <c r="F539" s="202" t="s">
        <v>1153</v>
      </c>
      <c r="G539" s="203" t="s">
        <v>1023</v>
      </c>
      <c r="H539" s="204">
        <v>400</v>
      </c>
      <c r="I539" s="205"/>
      <c r="J539" s="206">
        <f>ROUND(I539*H539,2)</f>
        <v>0</v>
      </c>
      <c r="K539" s="202" t="s">
        <v>154</v>
      </c>
      <c r="L539" s="36"/>
      <c r="M539" s="207" t="s">
        <v>1</v>
      </c>
      <c r="N539" s="208" t="s">
        <v>38</v>
      </c>
      <c r="O539" s="68"/>
      <c r="P539" s="191">
        <f>O539*H539</f>
        <v>0</v>
      </c>
      <c r="Q539" s="191">
        <v>0</v>
      </c>
      <c r="R539" s="191">
        <f>Q539*H539</f>
        <v>0</v>
      </c>
      <c r="S539" s="191">
        <v>0</v>
      </c>
      <c r="T539" s="192">
        <f>S539*H539</f>
        <v>0</v>
      </c>
      <c r="U539" s="31"/>
      <c r="V539" s="31"/>
      <c r="W539" s="31"/>
      <c r="X539" s="31"/>
      <c r="Y539" s="31"/>
      <c r="Z539" s="31"/>
      <c r="AA539" s="31"/>
      <c r="AB539" s="31"/>
      <c r="AC539" s="31"/>
      <c r="AD539" s="31"/>
      <c r="AE539" s="31"/>
      <c r="AR539" s="193" t="s">
        <v>164</v>
      </c>
      <c r="AT539" s="193" t="s">
        <v>185</v>
      </c>
      <c r="AU539" s="193" t="s">
        <v>82</v>
      </c>
      <c r="AY539" s="14" t="s">
        <v>149</v>
      </c>
      <c r="BE539" s="194">
        <f>IF(N539="základní",J539,0)</f>
        <v>0</v>
      </c>
      <c r="BF539" s="194">
        <f>IF(N539="snížená",J539,0)</f>
        <v>0</v>
      </c>
      <c r="BG539" s="194">
        <f>IF(N539="zákl. přenesená",J539,0)</f>
        <v>0</v>
      </c>
      <c r="BH539" s="194">
        <f>IF(N539="sníž. přenesená",J539,0)</f>
        <v>0</v>
      </c>
      <c r="BI539" s="194">
        <f>IF(N539="nulová",J539,0)</f>
        <v>0</v>
      </c>
      <c r="BJ539" s="14" t="s">
        <v>80</v>
      </c>
      <c r="BK539" s="194">
        <f>ROUND(I539*H539,2)</f>
        <v>0</v>
      </c>
      <c r="BL539" s="14" t="s">
        <v>164</v>
      </c>
      <c r="BM539" s="193" t="s">
        <v>1154</v>
      </c>
    </row>
    <row r="540" spans="1:65" s="2" customFormat="1" ht="11.25">
      <c r="A540" s="31"/>
      <c r="B540" s="32"/>
      <c r="C540" s="33"/>
      <c r="D540" s="195" t="s">
        <v>157</v>
      </c>
      <c r="E540" s="33"/>
      <c r="F540" s="196" t="s">
        <v>1153</v>
      </c>
      <c r="G540" s="33"/>
      <c r="H540" s="33"/>
      <c r="I540" s="197"/>
      <c r="J540" s="33"/>
      <c r="K540" s="33"/>
      <c r="L540" s="36"/>
      <c r="M540" s="198"/>
      <c r="N540" s="199"/>
      <c r="O540" s="68"/>
      <c r="P540" s="68"/>
      <c r="Q540" s="68"/>
      <c r="R540" s="68"/>
      <c r="S540" s="68"/>
      <c r="T540" s="69"/>
      <c r="U540" s="31"/>
      <c r="V540" s="31"/>
      <c r="W540" s="31"/>
      <c r="X540" s="31"/>
      <c r="Y540" s="31"/>
      <c r="Z540" s="31"/>
      <c r="AA540" s="31"/>
      <c r="AB540" s="31"/>
      <c r="AC540" s="31"/>
      <c r="AD540" s="31"/>
      <c r="AE540" s="31"/>
      <c r="AT540" s="14" t="s">
        <v>157</v>
      </c>
      <c r="AU540" s="14" t="s">
        <v>82</v>
      </c>
    </row>
    <row r="541" spans="1:65" s="2" customFormat="1" ht="24.2" customHeight="1">
      <c r="A541" s="31"/>
      <c r="B541" s="32"/>
      <c r="C541" s="200" t="s">
        <v>1155</v>
      </c>
      <c r="D541" s="200" t="s">
        <v>185</v>
      </c>
      <c r="E541" s="201" t="s">
        <v>1156</v>
      </c>
      <c r="F541" s="202" t="s">
        <v>1157</v>
      </c>
      <c r="G541" s="203" t="s">
        <v>1023</v>
      </c>
      <c r="H541" s="204">
        <v>20</v>
      </c>
      <c r="I541" s="205"/>
      <c r="J541" s="206">
        <f>ROUND(I541*H541,2)</f>
        <v>0</v>
      </c>
      <c r="K541" s="202" t="s">
        <v>154</v>
      </c>
      <c r="L541" s="36"/>
      <c r="M541" s="207" t="s">
        <v>1</v>
      </c>
      <c r="N541" s="208" t="s">
        <v>38</v>
      </c>
      <c r="O541" s="68"/>
      <c r="P541" s="191">
        <f>O541*H541</f>
        <v>0</v>
      </c>
      <c r="Q541" s="191">
        <v>0</v>
      </c>
      <c r="R541" s="191">
        <f>Q541*H541</f>
        <v>0</v>
      </c>
      <c r="S541" s="191">
        <v>0</v>
      </c>
      <c r="T541" s="192">
        <f>S541*H541</f>
        <v>0</v>
      </c>
      <c r="U541" s="31"/>
      <c r="V541" s="31"/>
      <c r="W541" s="31"/>
      <c r="X541" s="31"/>
      <c r="Y541" s="31"/>
      <c r="Z541" s="31"/>
      <c r="AA541" s="31"/>
      <c r="AB541" s="31"/>
      <c r="AC541" s="31"/>
      <c r="AD541" s="31"/>
      <c r="AE541" s="31"/>
      <c r="AR541" s="193" t="s">
        <v>164</v>
      </c>
      <c r="AT541" s="193" t="s">
        <v>185</v>
      </c>
      <c r="AU541" s="193" t="s">
        <v>82</v>
      </c>
      <c r="AY541" s="14" t="s">
        <v>149</v>
      </c>
      <c r="BE541" s="194">
        <f>IF(N541="základní",J541,0)</f>
        <v>0</v>
      </c>
      <c r="BF541" s="194">
        <f>IF(N541="snížená",J541,0)</f>
        <v>0</v>
      </c>
      <c r="BG541" s="194">
        <f>IF(N541="zákl. přenesená",J541,0)</f>
        <v>0</v>
      </c>
      <c r="BH541" s="194">
        <f>IF(N541="sníž. přenesená",J541,0)</f>
        <v>0</v>
      </c>
      <c r="BI541" s="194">
        <f>IF(N541="nulová",J541,0)</f>
        <v>0</v>
      </c>
      <c r="BJ541" s="14" t="s">
        <v>80</v>
      </c>
      <c r="BK541" s="194">
        <f>ROUND(I541*H541,2)</f>
        <v>0</v>
      </c>
      <c r="BL541" s="14" t="s">
        <v>164</v>
      </c>
      <c r="BM541" s="193" t="s">
        <v>1158</v>
      </c>
    </row>
    <row r="542" spans="1:65" s="2" customFormat="1" ht="11.25">
      <c r="A542" s="31"/>
      <c r="B542" s="32"/>
      <c r="C542" s="33"/>
      <c r="D542" s="195" t="s">
        <v>157</v>
      </c>
      <c r="E542" s="33"/>
      <c r="F542" s="196" t="s">
        <v>1157</v>
      </c>
      <c r="G542" s="33"/>
      <c r="H542" s="33"/>
      <c r="I542" s="197"/>
      <c r="J542" s="33"/>
      <c r="K542" s="33"/>
      <c r="L542" s="36"/>
      <c r="M542" s="198"/>
      <c r="N542" s="199"/>
      <c r="O542" s="68"/>
      <c r="P542" s="68"/>
      <c r="Q542" s="68"/>
      <c r="R542" s="68"/>
      <c r="S542" s="68"/>
      <c r="T542" s="69"/>
      <c r="U542" s="31"/>
      <c r="V542" s="31"/>
      <c r="W542" s="31"/>
      <c r="X542" s="31"/>
      <c r="Y542" s="31"/>
      <c r="Z542" s="31"/>
      <c r="AA542" s="31"/>
      <c r="AB542" s="31"/>
      <c r="AC542" s="31"/>
      <c r="AD542" s="31"/>
      <c r="AE542" s="31"/>
      <c r="AT542" s="14" t="s">
        <v>157</v>
      </c>
      <c r="AU542" s="14" t="s">
        <v>82</v>
      </c>
    </row>
    <row r="543" spans="1:65" s="11" customFormat="1" ht="22.9" customHeight="1">
      <c r="B543" s="167"/>
      <c r="C543" s="168"/>
      <c r="D543" s="169" t="s">
        <v>72</v>
      </c>
      <c r="E543" s="218" t="s">
        <v>1159</v>
      </c>
      <c r="F543" s="218" t="s">
        <v>1160</v>
      </c>
      <c r="G543" s="168"/>
      <c r="H543" s="168"/>
      <c r="I543" s="171"/>
      <c r="J543" s="219">
        <f>BK543</f>
        <v>0</v>
      </c>
      <c r="K543" s="168"/>
      <c r="L543" s="173"/>
      <c r="M543" s="174"/>
      <c r="N543" s="175"/>
      <c r="O543" s="175"/>
      <c r="P543" s="176">
        <f>SUM(P544:P577)</f>
        <v>0</v>
      </c>
      <c r="Q543" s="175"/>
      <c r="R543" s="176">
        <f>SUM(R544:R577)</f>
        <v>0</v>
      </c>
      <c r="S543" s="175"/>
      <c r="T543" s="177">
        <f>SUM(T544:T577)</f>
        <v>0</v>
      </c>
      <c r="AR543" s="178" t="s">
        <v>80</v>
      </c>
      <c r="AT543" s="179" t="s">
        <v>72</v>
      </c>
      <c r="AU543" s="179" t="s">
        <v>80</v>
      </c>
      <c r="AY543" s="178" t="s">
        <v>149</v>
      </c>
      <c r="BK543" s="180">
        <f>SUM(BK544:BK577)</f>
        <v>0</v>
      </c>
    </row>
    <row r="544" spans="1:65" s="2" customFormat="1" ht="37.9" customHeight="1">
      <c r="A544" s="31"/>
      <c r="B544" s="32"/>
      <c r="C544" s="181" t="s">
        <v>1161</v>
      </c>
      <c r="D544" s="181" t="s">
        <v>150</v>
      </c>
      <c r="E544" s="182" t="s">
        <v>1162</v>
      </c>
      <c r="F544" s="183" t="s">
        <v>1163</v>
      </c>
      <c r="G544" s="184" t="s">
        <v>197</v>
      </c>
      <c r="H544" s="185">
        <v>1</v>
      </c>
      <c r="I544" s="186"/>
      <c r="J544" s="187">
        <f>ROUND(I544*H544,2)</f>
        <v>0</v>
      </c>
      <c r="K544" s="183" t="s">
        <v>154</v>
      </c>
      <c r="L544" s="188"/>
      <c r="M544" s="189" t="s">
        <v>1</v>
      </c>
      <c r="N544" s="190" t="s">
        <v>38</v>
      </c>
      <c r="O544" s="68"/>
      <c r="P544" s="191">
        <f>O544*H544</f>
        <v>0</v>
      </c>
      <c r="Q544" s="191">
        <v>0</v>
      </c>
      <c r="R544" s="191">
        <f>Q544*H544</f>
        <v>0</v>
      </c>
      <c r="S544" s="191">
        <v>0</v>
      </c>
      <c r="T544" s="192">
        <f>S544*H544</f>
        <v>0</v>
      </c>
      <c r="U544" s="31"/>
      <c r="V544" s="31"/>
      <c r="W544" s="31"/>
      <c r="X544" s="31"/>
      <c r="Y544" s="31"/>
      <c r="Z544" s="31"/>
      <c r="AA544" s="31"/>
      <c r="AB544" s="31"/>
      <c r="AC544" s="31"/>
      <c r="AD544" s="31"/>
      <c r="AE544" s="31"/>
      <c r="AR544" s="193" t="s">
        <v>155</v>
      </c>
      <c r="AT544" s="193" t="s">
        <v>150</v>
      </c>
      <c r="AU544" s="193" t="s">
        <v>82</v>
      </c>
      <c r="AY544" s="14" t="s">
        <v>149</v>
      </c>
      <c r="BE544" s="194">
        <f>IF(N544="základní",J544,0)</f>
        <v>0</v>
      </c>
      <c r="BF544" s="194">
        <f>IF(N544="snížená",J544,0)</f>
        <v>0</v>
      </c>
      <c r="BG544" s="194">
        <f>IF(N544="zákl. přenesená",J544,0)</f>
        <v>0</v>
      </c>
      <c r="BH544" s="194">
        <f>IF(N544="sníž. přenesená",J544,0)</f>
        <v>0</v>
      </c>
      <c r="BI544" s="194">
        <f>IF(N544="nulová",J544,0)</f>
        <v>0</v>
      </c>
      <c r="BJ544" s="14" t="s">
        <v>80</v>
      </c>
      <c r="BK544" s="194">
        <f>ROUND(I544*H544,2)</f>
        <v>0</v>
      </c>
      <c r="BL544" s="14" t="s">
        <v>155</v>
      </c>
      <c r="BM544" s="193" t="s">
        <v>1164</v>
      </c>
    </row>
    <row r="545" spans="1:65" s="2" customFormat="1" ht="19.5">
      <c r="A545" s="31"/>
      <c r="B545" s="32"/>
      <c r="C545" s="33"/>
      <c r="D545" s="195" t="s">
        <v>157</v>
      </c>
      <c r="E545" s="33"/>
      <c r="F545" s="196" t="s">
        <v>1163</v>
      </c>
      <c r="G545" s="33"/>
      <c r="H545" s="33"/>
      <c r="I545" s="197"/>
      <c r="J545" s="33"/>
      <c r="K545" s="33"/>
      <c r="L545" s="36"/>
      <c r="M545" s="198"/>
      <c r="N545" s="199"/>
      <c r="O545" s="68"/>
      <c r="P545" s="68"/>
      <c r="Q545" s="68"/>
      <c r="R545" s="68"/>
      <c r="S545" s="68"/>
      <c r="T545" s="69"/>
      <c r="U545" s="31"/>
      <c r="V545" s="31"/>
      <c r="W545" s="31"/>
      <c r="X545" s="31"/>
      <c r="Y545" s="31"/>
      <c r="Z545" s="31"/>
      <c r="AA545" s="31"/>
      <c r="AB545" s="31"/>
      <c r="AC545" s="31"/>
      <c r="AD545" s="31"/>
      <c r="AE545" s="31"/>
      <c r="AT545" s="14" t="s">
        <v>157</v>
      </c>
      <c r="AU545" s="14" t="s">
        <v>82</v>
      </c>
    </row>
    <row r="546" spans="1:65" s="2" customFormat="1" ht="49.15" customHeight="1">
      <c r="A546" s="31"/>
      <c r="B546" s="32"/>
      <c r="C546" s="181" t="s">
        <v>1165</v>
      </c>
      <c r="D546" s="181" t="s">
        <v>150</v>
      </c>
      <c r="E546" s="182" t="s">
        <v>1166</v>
      </c>
      <c r="F546" s="183" t="s">
        <v>1167</v>
      </c>
      <c r="G546" s="184" t="s">
        <v>197</v>
      </c>
      <c r="H546" s="185">
        <v>1</v>
      </c>
      <c r="I546" s="186"/>
      <c r="J546" s="187">
        <f>ROUND(I546*H546,2)</f>
        <v>0</v>
      </c>
      <c r="K546" s="183" t="s">
        <v>154</v>
      </c>
      <c r="L546" s="188"/>
      <c r="M546" s="189" t="s">
        <v>1</v>
      </c>
      <c r="N546" s="190" t="s">
        <v>38</v>
      </c>
      <c r="O546" s="68"/>
      <c r="P546" s="191">
        <f>O546*H546</f>
        <v>0</v>
      </c>
      <c r="Q546" s="191">
        <v>0</v>
      </c>
      <c r="R546" s="191">
        <f>Q546*H546</f>
        <v>0</v>
      </c>
      <c r="S546" s="191">
        <v>0</v>
      </c>
      <c r="T546" s="192">
        <f>S546*H546</f>
        <v>0</v>
      </c>
      <c r="U546" s="31"/>
      <c r="V546" s="31"/>
      <c r="W546" s="31"/>
      <c r="X546" s="31"/>
      <c r="Y546" s="31"/>
      <c r="Z546" s="31"/>
      <c r="AA546" s="31"/>
      <c r="AB546" s="31"/>
      <c r="AC546" s="31"/>
      <c r="AD546" s="31"/>
      <c r="AE546" s="31"/>
      <c r="AR546" s="193" t="s">
        <v>155</v>
      </c>
      <c r="AT546" s="193" t="s">
        <v>150</v>
      </c>
      <c r="AU546" s="193" t="s">
        <v>82</v>
      </c>
      <c r="AY546" s="14" t="s">
        <v>149</v>
      </c>
      <c r="BE546" s="194">
        <f>IF(N546="základní",J546,0)</f>
        <v>0</v>
      </c>
      <c r="BF546" s="194">
        <f>IF(N546="snížená",J546,0)</f>
        <v>0</v>
      </c>
      <c r="BG546" s="194">
        <f>IF(N546="zákl. přenesená",J546,0)</f>
        <v>0</v>
      </c>
      <c r="BH546" s="194">
        <f>IF(N546="sníž. přenesená",J546,0)</f>
        <v>0</v>
      </c>
      <c r="BI546" s="194">
        <f>IF(N546="nulová",J546,0)</f>
        <v>0</v>
      </c>
      <c r="BJ546" s="14" t="s">
        <v>80</v>
      </c>
      <c r="BK546" s="194">
        <f>ROUND(I546*H546,2)</f>
        <v>0</v>
      </c>
      <c r="BL546" s="14" t="s">
        <v>155</v>
      </c>
      <c r="BM546" s="193" t="s">
        <v>1168</v>
      </c>
    </row>
    <row r="547" spans="1:65" s="2" customFormat="1" ht="29.25">
      <c r="A547" s="31"/>
      <c r="B547" s="32"/>
      <c r="C547" s="33"/>
      <c r="D547" s="195" t="s">
        <v>157</v>
      </c>
      <c r="E547" s="33"/>
      <c r="F547" s="196" t="s">
        <v>1167</v>
      </c>
      <c r="G547" s="33"/>
      <c r="H547" s="33"/>
      <c r="I547" s="197"/>
      <c r="J547" s="33"/>
      <c r="K547" s="33"/>
      <c r="L547" s="36"/>
      <c r="M547" s="198"/>
      <c r="N547" s="199"/>
      <c r="O547" s="68"/>
      <c r="P547" s="68"/>
      <c r="Q547" s="68"/>
      <c r="R547" s="68"/>
      <c r="S547" s="68"/>
      <c r="T547" s="69"/>
      <c r="U547" s="31"/>
      <c r="V547" s="31"/>
      <c r="W547" s="31"/>
      <c r="X547" s="31"/>
      <c r="Y547" s="31"/>
      <c r="Z547" s="31"/>
      <c r="AA547" s="31"/>
      <c r="AB547" s="31"/>
      <c r="AC547" s="31"/>
      <c r="AD547" s="31"/>
      <c r="AE547" s="31"/>
      <c r="AT547" s="14" t="s">
        <v>157</v>
      </c>
      <c r="AU547" s="14" t="s">
        <v>82</v>
      </c>
    </row>
    <row r="548" spans="1:65" s="2" customFormat="1" ht="24.2" customHeight="1">
      <c r="A548" s="31"/>
      <c r="B548" s="32"/>
      <c r="C548" s="181" t="s">
        <v>1169</v>
      </c>
      <c r="D548" s="181" t="s">
        <v>150</v>
      </c>
      <c r="E548" s="182" t="s">
        <v>1170</v>
      </c>
      <c r="F548" s="183" t="s">
        <v>1171</v>
      </c>
      <c r="G548" s="184" t="s">
        <v>332</v>
      </c>
      <c r="H548" s="185">
        <v>2</v>
      </c>
      <c r="I548" s="186"/>
      <c r="J548" s="187">
        <f>ROUND(I548*H548,2)</f>
        <v>0</v>
      </c>
      <c r="K548" s="183" t="s">
        <v>154</v>
      </c>
      <c r="L548" s="188"/>
      <c r="M548" s="189" t="s">
        <v>1</v>
      </c>
      <c r="N548" s="190" t="s">
        <v>38</v>
      </c>
      <c r="O548" s="68"/>
      <c r="P548" s="191">
        <f>O548*H548</f>
        <v>0</v>
      </c>
      <c r="Q548" s="191">
        <v>0</v>
      </c>
      <c r="R548" s="191">
        <f>Q548*H548</f>
        <v>0</v>
      </c>
      <c r="S548" s="191">
        <v>0</v>
      </c>
      <c r="T548" s="192">
        <f>S548*H548</f>
        <v>0</v>
      </c>
      <c r="U548" s="31"/>
      <c r="V548" s="31"/>
      <c r="W548" s="31"/>
      <c r="X548" s="31"/>
      <c r="Y548" s="31"/>
      <c r="Z548" s="31"/>
      <c r="AA548" s="31"/>
      <c r="AB548" s="31"/>
      <c r="AC548" s="31"/>
      <c r="AD548" s="31"/>
      <c r="AE548" s="31"/>
      <c r="AR548" s="193" t="s">
        <v>180</v>
      </c>
      <c r="AT548" s="193" t="s">
        <v>150</v>
      </c>
      <c r="AU548" s="193" t="s">
        <v>82</v>
      </c>
      <c r="AY548" s="14" t="s">
        <v>149</v>
      </c>
      <c r="BE548" s="194">
        <f>IF(N548="základní",J548,0)</f>
        <v>0</v>
      </c>
      <c r="BF548" s="194">
        <f>IF(N548="snížená",J548,0)</f>
        <v>0</v>
      </c>
      <c r="BG548" s="194">
        <f>IF(N548="zákl. přenesená",J548,0)</f>
        <v>0</v>
      </c>
      <c r="BH548" s="194">
        <f>IF(N548="sníž. přenesená",J548,0)</f>
        <v>0</v>
      </c>
      <c r="BI548" s="194">
        <f>IF(N548="nulová",J548,0)</f>
        <v>0</v>
      </c>
      <c r="BJ548" s="14" t="s">
        <v>80</v>
      </c>
      <c r="BK548" s="194">
        <f>ROUND(I548*H548,2)</f>
        <v>0</v>
      </c>
      <c r="BL548" s="14" t="s">
        <v>164</v>
      </c>
      <c r="BM548" s="193" t="s">
        <v>1172</v>
      </c>
    </row>
    <row r="549" spans="1:65" s="2" customFormat="1" ht="19.5">
      <c r="A549" s="31"/>
      <c r="B549" s="32"/>
      <c r="C549" s="33"/>
      <c r="D549" s="195" t="s">
        <v>157</v>
      </c>
      <c r="E549" s="33"/>
      <c r="F549" s="196" t="s">
        <v>1171</v>
      </c>
      <c r="G549" s="33"/>
      <c r="H549" s="33"/>
      <c r="I549" s="197"/>
      <c r="J549" s="33"/>
      <c r="K549" s="33"/>
      <c r="L549" s="36"/>
      <c r="M549" s="198"/>
      <c r="N549" s="199"/>
      <c r="O549" s="68"/>
      <c r="P549" s="68"/>
      <c r="Q549" s="68"/>
      <c r="R549" s="68"/>
      <c r="S549" s="68"/>
      <c r="T549" s="69"/>
      <c r="U549" s="31"/>
      <c r="V549" s="31"/>
      <c r="W549" s="31"/>
      <c r="X549" s="31"/>
      <c r="Y549" s="31"/>
      <c r="Z549" s="31"/>
      <c r="AA549" s="31"/>
      <c r="AB549" s="31"/>
      <c r="AC549" s="31"/>
      <c r="AD549" s="31"/>
      <c r="AE549" s="31"/>
      <c r="AT549" s="14" t="s">
        <v>157</v>
      </c>
      <c r="AU549" s="14" t="s">
        <v>82</v>
      </c>
    </row>
    <row r="550" spans="1:65" s="2" customFormat="1" ht="24.2" customHeight="1">
      <c r="A550" s="31"/>
      <c r="B550" s="32"/>
      <c r="C550" s="181" t="s">
        <v>1173</v>
      </c>
      <c r="D550" s="181" t="s">
        <v>150</v>
      </c>
      <c r="E550" s="182" t="s">
        <v>1174</v>
      </c>
      <c r="F550" s="183" t="s">
        <v>1175</v>
      </c>
      <c r="G550" s="184" t="s">
        <v>197</v>
      </c>
      <c r="H550" s="185">
        <v>1</v>
      </c>
      <c r="I550" s="186"/>
      <c r="J550" s="187">
        <f>ROUND(I550*H550,2)</f>
        <v>0</v>
      </c>
      <c r="K550" s="183" t="s">
        <v>154</v>
      </c>
      <c r="L550" s="188"/>
      <c r="M550" s="189" t="s">
        <v>1</v>
      </c>
      <c r="N550" s="190" t="s">
        <v>38</v>
      </c>
      <c r="O550" s="68"/>
      <c r="P550" s="191">
        <f>O550*H550</f>
        <v>0</v>
      </c>
      <c r="Q550" s="191">
        <v>0</v>
      </c>
      <c r="R550" s="191">
        <f>Q550*H550</f>
        <v>0</v>
      </c>
      <c r="S550" s="191">
        <v>0</v>
      </c>
      <c r="T550" s="192">
        <f>S550*H550</f>
        <v>0</v>
      </c>
      <c r="U550" s="31"/>
      <c r="V550" s="31"/>
      <c r="W550" s="31"/>
      <c r="X550" s="31"/>
      <c r="Y550" s="31"/>
      <c r="Z550" s="31"/>
      <c r="AA550" s="31"/>
      <c r="AB550" s="31"/>
      <c r="AC550" s="31"/>
      <c r="AD550" s="31"/>
      <c r="AE550" s="31"/>
      <c r="AR550" s="193" t="s">
        <v>155</v>
      </c>
      <c r="AT550" s="193" t="s">
        <v>150</v>
      </c>
      <c r="AU550" s="193" t="s">
        <v>82</v>
      </c>
      <c r="AY550" s="14" t="s">
        <v>149</v>
      </c>
      <c r="BE550" s="194">
        <f>IF(N550="základní",J550,0)</f>
        <v>0</v>
      </c>
      <c r="BF550" s="194">
        <f>IF(N550="snížená",J550,0)</f>
        <v>0</v>
      </c>
      <c r="BG550" s="194">
        <f>IF(N550="zákl. přenesená",J550,0)</f>
        <v>0</v>
      </c>
      <c r="BH550" s="194">
        <f>IF(N550="sníž. přenesená",J550,0)</f>
        <v>0</v>
      </c>
      <c r="BI550" s="194">
        <f>IF(N550="nulová",J550,0)</f>
        <v>0</v>
      </c>
      <c r="BJ550" s="14" t="s">
        <v>80</v>
      </c>
      <c r="BK550" s="194">
        <f>ROUND(I550*H550,2)</f>
        <v>0</v>
      </c>
      <c r="BL550" s="14" t="s">
        <v>155</v>
      </c>
      <c r="BM550" s="193" t="s">
        <v>1176</v>
      </c>
    </row>
    <row r="551" spans="1:65" s="2" customFormat="1" ht="19.5">
      <c r="A551" s="31"/>
      <c r="B551" s="32"/>
      <c r="C551" s="33"/>
      <c r="D551" s="195" t="s">
        <v>157</v>
      </c>
      <c r="E551" s="33"/>
      <c r="F551" s="196" t="s">
        <v>1175</v>
      </c>
      <c r="G551" s="33"/>
      <c r="H551" s="33"/>
      <c r="I551" s="197"/>
      <c r="J551" s="33"/>
      <c r="K551" s="33"/>
      <c r="L551" s="36"/>
      <c r="M551" s="198"/>
      <c r="N551" s="199"/>
      <c r="O551" s="68"/>
      <c r="P551" s="68"/>
      <c r="Q551" s="68"/>
      <c r="R551" s="68"/>
      <c r="S551" s="68"/>
      <c r="T551" s="69"/>
      <c r="U551" s="31"/>
      <c r="V551" s="31"/>
      <c r="W551" s="31"/>
      <c r="X551" s="31"/>
      <c r="Y551" s="31"/>
      <c r="Z551" s="31"/>
      <c r="AA551" s="31"/>
      <c r="AB551" s="31"/>
      <c r="AC551" s="31"/>
      <c r="AD551" s="31"/>
      <c r="AE551" s="31"/>
      <c r="AT551" s="14" t="s">
        <v>157</v>
      </c>
      <c r="AU551" s="14" t="s">
        <v>82</v>
      </c>
    </row>
    <row r="552" spans="1:65" s="2" customFormat="1" ht="24.2" customHeight="1">
      <c r="A552" s="31"/>
      <c r="B552" s="32"/>
      <c r="C552" s="181" t="s">
        <v>1177</v>
      </c>
      <c r="D552" s="181" t="s">
        <v>150</v>
      </c>
      <c r="E552" s="182" t="s">
        <v>1178</v>
      </c>
      <c r="F552" s="183" t="s">
        <v>1179</v>
      </c>
      <c r="G552" s="184" t="s">
        <v>197</v>
      </c>
      <c r="H552" s="185">
        <v>1</v>
      </c>
      <c r="I552" s="186"/>
      <c r="J552" s="187">
        <f>ROUND(I552*H552,2)</f>
        <v>0</v>
      </c>
      <c r="K552" s="183" t="s">
        <v>154</v>
      </c>
      <c r="L552" s="188"/>
      <c r="M552" s="189" t="s">
        <v>1</v>
      </c>
      <c r="N552" s="190" t="s">
        <v>38</v>
      </c>
      <c r="O552" s="68"/>
      <c r="P552" s="191">
        <f>O552*H552</f>
        <v>0</v>
      </c>
      <c r="Q552" s="191">
        <v>0</v>
      </c>
      <c r="R552" s="191">
        <f>Q552*H552</f>
        <v>0</v>
      </c>
      <c r="S552" s="191">
        <v>0</v>
      </c>
      <c r="T552" s="192">
        <f>S552*H552</f>
        <v>0</v>
      </c>
      <c r="U552" s="31"/>
      <c r="V552" s="31"/>
      <c r="W552" s="31"/>
      <c r="X552" s="31"/>
      <c r="Y552" s="31"/>
      <c r="Z552" s="31"/>
      <c r="AA552" s="31"/>
      <c r="AB552" s="31"/>
      <c r="AC552" s="31"/>
      <c r="AD552" s="31"/>
      <c r="AE552" s="31"/>
      <c r="AR552" s="193" t="s">
        <v>155</v>
      </c>
      <c r="AT552" s="193" t="s">
        <v>150</v>
      </c>
      <c r="AU552" s="193" t="s">
        <v>82</v>
      </c>
      <c r="AY552" s="14" t="s">
        <v>149</v>
      </c>
      <c r="BE552" s="194">
        <f>IF(N552="základní",J552,0)</f>
        <v>0</v>
      </c>
      <c r="BF552" s="194">
        <f>IF(N552="snížená",J552,0)</f>
        <v>0</v>
      </c>
      <c r="BG552" s="194">
        <f>IF(N552="zákl. přenesená",J552,0)</f>
        <v>0</v>
      </c>
      <c r="BH552" s="194">
        <f>IF(N552="sníž. přenesená",J552,0)</f>
        <v>0</v>
      </c>
      <c r="BI552" s="194">
        <f>IF(N552="nulová",J552,0)</f>
        <v>0</v>
      </c>
      <c r="BJ552" s="14" t="s">
        <v>80</v>
      </c>
      <c r="BK552" s="194">
        <f>ROUND(I552*H552,2)</f>
        <v>0</v>
      </c>
      <c r="BL552" s="14" t="s">
        <v>155</v>
      </c>
      <c r="BM552" s="193" t="s">
        <v>1180</v>
      </c>
    </row>
    <row r="553" spans="1:65" s="2" customFormat="1" ht="19.5">
      <c r="A553" s="31"/>
      <c r="B553" s="32"/>
      <c r="C553" s="33"/>
      <c r="D553" s="195" t="s">
        <v>157</v>
      </c>
      <c r="E553" s="33"/>
      <c r="F553" s="196" t="s">
        <v>1179</v>
      </c>
      <c r="G553" s="33"/>
      <c r="H553" s="33"/>
      <c r="I553" s="197"/>
      <c r="J553" s="33"/>
      <c r="K553" s="33"/>
      <c r="L553" s="36"/>
      <c r="M553" s="198"/>
      <c r="N553" s="199"/>
      <c r="O553" s="68"/>
      <c r="P553" s="68"/>
      <c r="Q553" s="68"/>
      <c r="R553" s="68"/>
      <c r="S553" s="68"/>
      <c r="T553" s="69"/>
      <c r="U553" s="31"/>
      <c r="V553" s="31"/>
      <c r="W553" s="31"/>
      <c r="X553" s="31"/>
      <c r="Y553" s="31"/>
      <c r="Z553" s="31"/>
      <c r="AA553" s="31"/>
      <c r="AB553" s="31"/>
      <c r="AC553" s="31"/>
      <c r="AD553" s="31"/>
      <c r="AE553" s="31"/>
      <c r="AT553" s="14" t="s">
        <v>157</v>
      </c>
      <c r="AU553" s="14" t="s">
        <v>82</v>
      </c>
    </row>
    <row r="554" spans="1:65" s="2" customFormat="1" ht="24.2" customHeight="1">
      <c r="A554" s="31"/>
      <c r="B554" s="32"/>
      <c r="C554" s="181" t="s">
        <v>1181</v>
      </c>
      <c r="D554" s="181" t="s">
        <v>150</v>
      </c>
      <c r="E554" s="182" t="s">
        <v>1182</v>
      </c>
      <c r="F554" s="183" t="s">
        <v>1183</v>
      </c>
      <c r="G554" s="184" t="s">
        <v>197</v>
      </c>
      <c r="H554" s="185">
        <v>1</v>
      </c>
      <c r="I554" s="186"/>
      <c r="J554" s="187">
        <f>ROUND(I554*H554,2)</f>
        <v>0</v>
      </c>
      <c r="K554" s="183" t="s">
        <v>154</v>
      </c>
      <c r="L554" s="188"/>
      <c r="M554" s="189" t="s">
        <v>1</v>
      </c>
      <c r="N554" s="190" t="s">
        <v>38</v>
      </c>
      <c r="O554" s="68"/>
      <c r="P554" s="191">
        <f>O554*H554</f>
        <v>0</v>
      </c>
      <c r="Q554" s="191">
        <v>0</v>
      </c>
      <c r="R554" s="191">
        <f>Q554*H554</f>
        <v>0</v>
      </c>
      <c r="S554" s="191">
        <v>0</v>
      </c>
      <c r="T554" s="192">
        <f>S554*H554</f>
        <v>0</v>
      </c>
      <c r="U554" s="31"/>
      <c r="V554" s="31"/>
      <c r="W554" s="31"/>
      <c r="X554" s="31"/>
      <c r="Y554" s="31"/>
      <c r="Z554" s="31"/>
      <c r="AA554" s="31"/>
      <c r="AB554" s="31"/>
      <c r="AC554" s="31"/>
      <c r="AD554" s="31"/>
      <c r="AE554" s="31"/>
      <c r="AR554" s="193" t="s">
        <v>180</v>
      </c>
      <c r="AT554" s="193" t="s">
        <v>150</v>
      </c>
      <c r="AU554" s="193" t="s">
        <v>82</v>
      </c>
      <c r="AY554" s="14" t="s">
        <v>149</v>
      </c>
      <c r="BE554" s="194">
        <f>IF(N554="základní",J554,0)</f>
        <v>0</v>
      </c>
      <c r="BF554" s="194">
        <f>IF(N554="snížená",J554,0)</f>
        <v>0</v>
      </c>
      <c r="BG554" s="194">
        <f>IF(N554="zákl. přenesená",J554,0)</f>
        <v>0</v>
      </c>
      <c r="BH554" s="194">
        <f>IF(N554="sníž. přenesená",J554,0)</f>
        <v>0</v>
      </c>
      <c r="BI554" s="194">
        <f>IF(N554="nulová",J554,0)</f>
        <v>0</v>
      </c>
      <c r="BJ554" s="14" t="s">
        <v>80</v>
      </c>
      <c r="BK554" s="194">
        <f>ROUND(I554*H554,2)</f>
        <v>0</v>
      </c>
      <c r="BL554" s="14" t="s">
        <v>164</v>
      </c>
      <c r="BM554" s="193" t="s">
        <v>1184</v>
      </c>
    </row>
    <row r="555" spans="1:65" s="2" customFormat="1" ht="11.25">
      <c r="A555" s="31"/>
      <c r="B555" s="32"/>
      <c r="C555" s="33"/>
      <c r="D555" s="195" t="s">
        <v>157</v>
      </c>
      <c r="E555" s="33"/>
      <c r="F555" s="196" t="s">
        <v>1183</v>
      </c>
      <c r="G555" s="33"/>
      <c r="H555" s="33"/>
      <c r="I555" s="197"/>
      <c r="J555" s="33"/>
      <c r="K555" s="33"/>
      <c r="L555" s="36"/>
      <c r="M555" s="198"/>
      <c r="N555" s="199"/>
      <c r="O555" s="68"/>
      <c r="P555" s="68"/>
      <c r="Q555" s="68"/>
      <c r="R555" s="68"/>
      <c r="S555" s="68"/>
      <c r="T555" s="69"/>
      <c r="U555" s="31"/>
      <c r="V555" s="31"/>
      <c r="W555" s="31"/>
      <c r="X555" s="31"/>
      <c r="Y555" s="31"/>
      <c r="Z555" s="31"/>
      <c r="AA555" s="31"/>
      <c r="AB555" s="31"/>
      <c r="AC555" s="31"/>
      <c r="AD555" s="31"/>
      <c r="AE555" s="31"/>
      <c r="AT555" s="14" t="s">
        <v>157</v>
      </c>
      <c r="AU555" s="14" t="s">
        <v>82</v>
      </c>
    </row>
    <row r="556" spans="1:65" s="2" customFormat="1" ht="24.2" customHeight="1">
      <c r="A556" s="31"/>
      <c r="B556" s="32"/>
      <c r="C556" s="181" t="s">
        <v>1185</v>
      </c>
      <c r="D556" s="181" t="s">
        <v>150</v>
      </c>
      <c r="E556" s="182" t="s">
        <v>1186</v>
      </c>
      <c r="F556" s="183" t="s">
        <v>1187</v>
      </c>
      <c r="G556" s="184" t="s">
        <v>197</v>
      </c>
      <c r="H556" s="185">
        <v>1</v>
      </c>
      <c r="I556" s="186"/>
      <c r="J556" s="187">
        <f>ROUND(I556*H556,2)</f>
        <v>0</v>
      </c>
      <c r="K556" s="183" t="s">
        <v>154</v>
      </c>
      <c r="L556" s="188"/>
      <c r="M556" s="189" t="s">
        <v>1</v>
      </c>
      <c r="N556" s="190" t="s">
        <v>38</v>
      </c>
      <c r="O556" s="68"/>
      <c r="P556" s="191">
        <f>O556*H556</f>
        <v>0</v>
      </c>
      <c r="Q556" s="191">
        <v>0</v>
      </c>
      <c r="R556" s="191">
        <f>Q556*H556</f>
        <v>0</v>
      </c>
      <c r="S556" s="191">
        <v>0</v>
      </c>
      <c r="T556" s="192">
        <f>S556*H556</f>
        <v>0</v>
      </c>
      <c r="U556" s="31"/>
      <c r="V556" s="31"/>
      <c r="W556" s="31"/>
      <c r="X556" s="31"/>
      <c r="Y556" s="31"/>
      <c r="Z556" s="31"/>
      <c r="AA556" s="31"/>
      <c r="AB556" s="31"/>
      <c r="AC556" s="31"/>
      <c r="AD556" s="31"/>
      <c r="AE556" s="31"/>
      <c r="AR556" s="193" t="s">
        <v>180</v>
      </c>
      <c r="AT556" s="193" t="s">
        <v>150</v>
      </c>
      <c r="AU556" s="193" t="s">
        <v>82</v>
      </c>
      <c r="AY556" s="14" t="s">
        <v>149</v>
      </c>
      <c r="BE556" s="194">
        <f>IF(N556="základní",J556,0)</f>
        <v>0</v>
      </c>
      <c r="BF556" s="194">
        <f>IF(N556="snížená",J556,0)</f>
        <v>0</v>
      </c>
      <c r="BG556" s="194">
        <f>IF(N556="zákl. přenesená",J556,0)</f>
        <v>0</v>
      </c>
      <c r="BH556" s="194">
        <f>IF(N556="sníž. přenesená",J556,0)</f>
        <v>0</v>
      </c>
      <c r="BI556" s="194">
        <f>IF(N556="nulová",J556,0)</f>
        <v>0</v>
      </c>
      <c r="BJ556" s="14" t="s">
        <v>80</v>
      </c>
      <c r="BK556" s="194">
        <f>ROUND(I556*H556,2)</f>
        <v>0</v>
      </c>
      <c r="BL556" s="14" t="s">
        <v>164</v>
      </c>
      <c r="BM556" s="193" t="s">
        <v>1188</v>
      </c>
    </row>
    <row r="557" spans="1:65" s="2" customFormat="1" ht="11.25">
      <c r="A557" s="31"/>
      <c r="B557" s="32"/>
      <c r="C557" s="33"/>
      <c r="D557" s="195" t="s">
        <v>157</v>
      </c>
      <c r="E557" s="33"/>
      <c r="F557" s="196" t="s">
        <v>1187</v>
      </c>
      <c r="G557" s="33"/>
      <c r="H557" s="33"/>
      <c r="I557" s="197"/>
      <c r="J557" s="33"/>
      <c r="K557" s="33"/>
      <c r="L557" s="36"/>
      <c r="M557" s="198"/>
      <c r="N557" s="199"/>
      <c r="O557" s="68"/>
      <c r="P557" s="68"/>
      <c r="Q557" s="68"/>
      <c r="R557" s="68"/>
      <c r="S557" s="68"/>
      <c r="T557" s="69"/>
      <c r="U557" s="31"/>
      <c r="V557" s="31"/>
      <c r="W557" s="31"/>
      <c r="X557" s="31"/>
      <c r="Y557" s="31"/>
      <c r="Z557" s="31"/>
      <c r="AA557" s="31"/>
      <c r="AB557" s="31"/>
      <c r="AC557" s="31"/>
      <c r="AD557" s="31"/>
      <c r="AE557" s="31"/>
      <c r="AT557" s="14" t="s">
        <v>157</v>
      </c>
      <c r="AU557" s="14" t="s">
        <v>82</v>
      </c>
    </row>
    <row r="558" spans="1:65" s="2" customFormat="1" ht="24.2" customHeight="1">
      <c r="A558" s="31"/>
      <c r="B558" s="32"/>
      <c r="C558" s="181" t="s">
        <v>1189</v>
      </c>
      <c r="D558" s="181" t="s">
        <v>150</v>
      </c>
      <c r="E558" s="182" t="s">
        <v>1190</v>
      </c>
      <c r="F558" s="183" t="s">
        <v>1191</v>
      </c>
      <c r="G558" s="184" t="s">
        <v>197</v>
      </c>
      <c r="H558" s="185">
        <v>1</v>
      </c>
      <c r="I558" s="186"/>
      <c r="J558" s="187">
        <f>ROUND(I558*H558,2)</f>
        <v>0</v>
      </c>
      <c r="K558" s="183" t="s">
        <v>154</v>
      </c>
      <c r="L558" s="188"/>
      <c r="M558" s="189" t="s">
        <v>1</v>
      </c>
      <c r="N558" s="190" t="s">
        <v>38</v>
      </c>
      <c r="O558" s="68"/>
      <c r="P558" s="191">
        <f>O558*H558</f>
        <v>0</v>
      </c>
      <c r="Q558" s="191">
        <v>0</v>
      </c>
      <c r="R558" s="191">
        <f>Q558*H558</f>
        <v>0</v>
      </c>
      <c r="S558" s="191">
        <v>0</v>
      </c>
      <c r="T558" s="192">
        <f>S558*H558</f>
        <v>0</v>
      </c>
      <c r="U558" s="31"/>
      <c r="V558" s="31"/>
      <c r="W558" s="31"/>
      <c r="X558" s="31"/>
      <c r="Y558" s="31"/>
      <c r="Z558" s="31"/>
      <c r="AA558" s="31"/>
      <c r="AB558" s="31"/>
      <c r="AC558" s="31"/>
      <c r="AD558" s="31"/>
      <c r="AE558" s="31"/>
      <c r="AR558" s="193" t="s">
        <v>155</v>
      </c>
      <c r="AT558" s="193" t="s">
        <v>150</v>
      </c>
      <c r="AU558" s="193" t="s">
        <v>82</v>
      </c>
      <c r="AY558" s="14" t="s">
        <v>149</v>
      </c>
      <c r="BE558" s="194">
        <f>IF(N558="základní",J558,0)</f>
        <v>0</v>
      </c>
      <c r="BF558" s="194">
        <f>IF(N558="snížená",J558,0)</f>
        <v>0</v>
      </c>
      <c r="BG558" s="194">
        <f>IF(N558="zákl. přenesená",J558,0)</f>
        <v>0</v>
      </c>
      <c r="BH558" s="194">
        <f>IF(N558="sníž. přenesená",J558,0)</f>
        <v>0</v>
      </c>
      <c r="BI558" s="194">
        <f>IF(N558="nulová",J558,0)</f>
        <v>0</v>
      </c>
      <c r="BJ558" s="14" t="s">
        <v>80</v>
      </c>
      <c r="BK558" s="194">
        <f>ROUND(I558*H558,2)</f>
        <v>0</v>
      </c>
      <c r="BL558" s="14" t="s">
        <v>155</v>
      </c>
      <c r="BM558" s="193" t="s">
        <v>1192</v>
      </c>
    </row>
    <row r="559" spans="1:65" s="2" customFormat="1" ht="11.25">
      <c r="A559" s="31"/>
      <c r="B559" s="32"/>
      <c r="C559" s="33"/>
      <c r="D559" s="195" t="s">
        <v>157</v>
      </c>
      <c r="E559" s="33"/>
      <c r="F559" s="196" t="s">
        <v>1191</v>
      </c>
      <c r="G559" s="33"/>
      <c r="H559" s="33"/>
      <c r="I559" s="197"/>
      <c r="J559" s="33"/>
      <c r="K559" s="33"/>
      <c r="L559" s="36"/>
      <c r="M559" s="198"/>
      <c r="N559" s="199"/>
      <c r="O559" s="68"/>
      <c r="P559" s="68"/>
      <c r="Q559" s="68"/>
      <c r="R559" s="68"/>
      <c r="S559" s="68"/>
      <c r="T559" s="69"/>
      <c r="U559" s="31"/>
      <c r="V559" s="31"/>
      <c r="W559" s="31"/>
      <c r="X559" s="31"/>
      <c r="Y559" s="31"/>
      <c r="Z559" s="31"/>
      <c r="AA559" s="31"/>
      <c r="AB559" s="31"/>
      <c r="AC559" s="31"/>
      <c r="AD559" s="31"/>
      <c r="AE559" s="31"/>
      <c r="AT559" s="14" t="s">
        <v>157</v>
      </c>
      <c r="AU559" s="14" t="s">
        <v>82</v>
      </c>
    </row>
    <row r="560" spans="1:65" s="2" customFormat="1" ht="24.2" customHeight="1">
      <c r="A560" s="31"/>
      <c r="B560" s="32"/>
      <c r="C560" s="181" t="s">
        <v>1193</v>
      </c>
      <c r="D560" s="181" t="s">
        <v>150</v>
      </c>
      <c r="E560" s="182" t="s">
        <v>1194</v>
      </c>
      <c r="F560" s="183" t="s">
        <v>1195</v>
      </c>
      <c r="G560" s="184" t="s">
        <v>197</v>
      </c>
      <c r="H560" s="185">
        <v>1</v>
      </c>
      <c r="I560" s="186"/>
      <c r="J560" s="187">
        <f>ROUND(I560*H560,2)</f>
        <v>0</v>
      </c>
      <c r="K560" s="183" t="s">
        <v>154</v>
      </c>
      <c r="L560" s="188"/>
      <c r="M560" s="189" t="s">
        <v>1</v>
      </c>
      <c r="N560" s="190" t="s">
        <v>38</v>
      </c>
      <c r="O560" s="68"/>
      <c r="P560" s="191">
        <f>O560*H560</f>
        <v>0</v>
      </c>
      <c r="Q560" s="191">
        <v>0</v>
      </c>
      <c r="R560" s="191">
        <f>Q560*H560</f>
        <v>0</v>
      </c>
      <c r="S560" s="191">
        <v>0</v>
      </c>
      <c r="T560" s="192">
        <f>S560*H560</f>
        <v>0</v>
      </c>
      <c r="U560" s="31"/>
      <c r="V560" s="31"/>
      <c r="W560" s="31"/>
      <c r="X560" s="31"/>
      <c r="Y560" s="31"/>
      <c r="Z560" s="31"/>
      <c r="AA560" s="31"/>
      <c r="AB560" s="31"/>
      <c r="AC560" s="31"/>
      <c r="AD560" s="31"/>
      <c r="AE560" s="31"/>
      <c r="AR560" s="193" t="s">
        <v>155</v>
      </c>
      <c r="AT560" s="193" t="s">
        <v>150</v>
      </c>
      <c r="AU560" s="193" t="s">
        <v>82</v>
      </c>
      <c r="AY560" s="14" t="s">
        <v>149</v>
      </c>
      <c r="BE560" s="194">
        <f>IF(N560="základní",J560,0)</f>
        <v>0</v>
      </c>
      <c r="BF560" s="194">
        <f>IF(N560="snížená",J560,0)</f>
        <v>0</v>
      </c>
      <c r="BG560" s="194">
        <f>IF(N560="zákl. přenesená",J560,0)</f>
        <v>0</v>
      </c>
      <c r="BH560" s="194">
        <f>IF(N560="sníž. přenesená",J560,0)</f>
        <v>0</v>
      </c>
      <c r="BI560" s="194">
        <f>IF(N560="nulová",J560,0)</f>
        <v>0</v>
      </c>
      <c r="BJ560" s="14" t="s">
        <v>80</v>
      </c>
      <c r="BK560" s="194">
        <f>ROUND(I560*H560,2)</f>
        <v>0</v>
      </c>
      <c r="BL560" s="14" t="s">
        <v>155</v>
      </c>
      <c r="BM560" s="193" t="s">
        <v>1196</v>
      </c>
    </row>
    <row r="561" spans="1:65" s="2" customFormat="1" ht="11.25">
      <c r="A561" s="31"/>
      <c r="B561" s="32"/>
      <c r="C561" s="33"/>
      <c r="D561" s="195" t="s">
        <v>157</v>
      </c>
      <c r="E561" s="33"/>
      <c r="F561" s="196" t="s">
        <v>1195</v>
      </c>
      <c r="G561" s="33"/>
      <c r="H561" s="33"/>
      <c r="I561" s="197"/>
      <c r="J561" s="33"/>
      <c r="K561" s="33"/>
      <c r="L561" s="36"/>
      <c r="M561" s="198"/>
      <c r="N561" s="199"/>
      <c r="O561" s="68"/>
      <c r="P561" s="68"/>
      <c r="Q561" s="68"/>
      <c r="R561" s="68"/>
      <c r="S561" s="68"/>
      <c r="T561" s="69"/>
      <c r="U561" s="31"/>
      <c r="V561" s="31"/>
      <c r="W561" s="31"/>
      <c r="X561" s="31"/>
      <c r="Y561" s="31"/>
      <c r="Z561" s="31"/>
      <c r="AA561" s="31"/>
      <c r="AB561" s="31"/>
      <c r="AC561" s="31"/>
      <c r="AD561" s="31"/>
      <c r="AE561" s="31"/>
      <c r="AT561" s="14" t="s">
        <v>157</v>
      </c>
      <c r="AU561" s="14" t="s">
        <v>82</v>
      </c>
    </row>
    <row r="562" spans="1:65" s="2" customFormat="1" ht="24.2" customHeight="1">
      <c r="A562" s="31"/>
      <c r="B562" s="32"/>
      <c r="C562" s="181" t="s">
        <v>1197</v>
      </c>
      <c r="D562" s="181" t="s">
        <v>150</v>
      </c>
      <c r="E562" s="182" t="s">
        <v>1198</v>
      </c>
      <c r="F562" s="183" t="s">
        <v>1199</v>
      </c>
      <c r="G562" s="184" t="s">
        <v>197</v>
      </c>
      <c r="H562" s="185">
        <v>2</v>
      </c>
      <c r="I562" s="186"/>
      <c r="J562" s="187">
        <f>ROUND(I562*H562,2)</f>
        <v>0</v>
      </c>
      <c r="K562" s="183" t="s">
        <v>154</v>
      </c>
      <c r="L562" s="188"/>
      <c r="M562" s="189" t="s">
        <v>1</v>
      </c>
      <c r="N562" s="190" t="s">
        <v>38</v>
      </c>
      <c r="O562" s="68"/>
      <c r="P562" s="191">
        <f>O562*H562</f>
        <v>0</v>
      </c>
      <c r="Q562" s="191">
        <v>0</v>
      </c>
      <c r="R562" s="191">
        <f>Q562*H562</f>
        <v>0</v>
      </c>
      <c r="S562" s="191">
        <v>0</v>
      </c>
      <c r="T562" s="192">
        <f>S562*H562</f>
        <v>0</v>
      </c>
      <c r="U562" s="31"/>
      <c r="V562" s="31"/>
      <c r="W562" s="31"/>
      <c r="X562" s="31"/>
      <c r="Y562" s="31"/>
      <c r="Z562" s="31"/>
      <c r="AA562" s="31"/>
      <c r="AB562" s="31"/>
      <c r="AC562" s="31"/>
      <c r="AD562" s="31"/>
      <c r="AE562" s="31"/>
      <c r="AR562" s="193" t="s">
        <v>155</v>
      </c>
      <c r="AT562" s="193" t="s">
        <v>150</v>
      </c>
      <c r="AU562" s="193" t="s">
        <v>82</v>
      </c>
      <c r="AY562" s="14" t="s">
        <v>149</v>
      </c>
      <c r="BE562" s="194">
        <f>IF(N562="základní",J562,0)</f>
        <v>0</v>
      </c>
      <c r="BF562" s="194">
        <f>IF(N562="snížená",J562,0)</f>
        <v>0</v>
      </c>
      <c r="BG562" s="194">
        <f>IF(N562="zákl. přenesená",J562,0)</f>
        <v>0</v>
      </c>
      <c r="BH562" s="194">
        <f>IF(N562="sníž. přenesená",J562,0)</f>
        <v>0</v>
      </c>
      <c r="BI562" s="194">
        <f>IF(N562="nulová",J562,0)</f>
        <v>0</v>
      </c>
      <c r="BJ562" s="14" t="s">
        <v>80</v>
      </c>
      <c r="BK562" s="194">
        <f>ROUND(I562*H562,2)</f>
        <v>0</v>
      </c>
      <c r="BL562" s="14" t="s">
        <v>155</v>
      </c>
      <c r="BM562" s="193" t="s">
        <v>1200</v>
      </c>
    </row>
    <row r="563" spans="1:65" s="2" customFormat="1" ht="19.5">
      <c r="A563" s="31"/>
      <c r="B563" s="32"/>
      <c r="C563" s="33"/>
      <c r="D563" s="195" t="s">
        <v>157</v>
      </c>
      <c r="E563" s="33"/>
      <c r="F563" s="196" t="s">
        <v>1199</v>
      </c>
      <c r="G563" s="33"/>
      <c r="H563" s="33"/>
      <c r="I563" s="197"/>
      <c r="J563" s="33"/>
      <c r="K563" s="33"/>
      <c r="L563" s="36"/>
      <c r="M563" s="198"/>
      <c r="N563" s="199"/>
      <c r="O563" s="68"/>
      <c r="P563" s="68"/>
      <c r="Q563" s="68"/>
      <c r="R563" s="68"/>
      <c r="S563" s="68"/>
      <c r="T563" s="69"/>
      <c r="U563" s="31"/>
      <c r="V563" s="31"/>
      <c r="W563" s="31"/>
      <c r="X563" s="31"/>
      <c r="Y563" s="31"/>
      <c r="Z563" s="31"/>
      <c r="AA563" s="31"/>
      <c r="AB563" s="31"/>
      <c r="AC563" s="31"/>
      <c r="AD563" s="31"/>
      <c r="AE563" s="31"/>
      <c r="AT563" s="14" t="s">
        <v>157</v>
      </c>
      <c r="AU563" s="14" t="s">
        <v>82</v>
      </c>
    </row>
    <row r="564" spans="1:65" s="2" customFormat="1" ht="24.2" customHeight="1">
      <c r="A564" s="31"/>
      <c r="B564" s="32"/>
      <c r="C564" s="181" t="s">
        <v>1201</v>
      </c>
      <c r="D564" s="181" t="s">
        <v>150</v>
      </c>
      <c r="E564" s="182" t="s">
        <v>1202</v>
      </c>
      <c r="F564" s="183" t="s">
        <v>1203</v>
      </c>
      <c r="G564" s="184" t="s">
        <v>197</v>
      </c>
      <c r="H564" s="185">
        <v>2</v>
      </c>
      <c r="I564" s="186"/>
      <c r="J564" s="187">
        <f>ROUND(I564*H564,2)</f>
        <v>0</v>
      </c>
      <c r="K564" s="183" t="s">
        <v>154</v>
      </c>
      <c r="L564" s="188"/>
      <c r="M564" s="189" t="s">
        <v>1</v>
      </c>
      <c r="N564" s="190" t="s">
        <v>38</v>
      </c>
      <c r="O564" s="68"/>
      <c r="P564" s="191">
        <f>O564*H564</f>
        <v>0</v>
      </c>
      <c r="Q564" s="191">
        <v>0</v>
      </c>
      <c r="R564" s="191">
        <f>Q564*H564</f>
        <v>0</v>
      </c>
      <c r="S564" s="191">
        <v>0</v>
      </c>
      <c r="T564" s="192">
        <f>S564*H564</f>
        <v>0</v>
      </c>
      <c r="U564" s="31"/>
      <c r="V564" s="31"/>
      <c r="W564" s="31"/>
      <c r="X564" s="31"/>
      <c r="Y564" s="31"/>
      <c r="Z564" s="31"/>
      <c r="AA564" s="31"/>
      <c r="AB564" s="31"/>
      <c r="AC564" s="31"/>
      <c r="AD564" s="31"/>
      <c r="AE564" s="31"/>
      <c r="AR564" s="193" t="s">
        <v>155</v>
      </c>
      <c r="AT564" s="193" t="s">
        <v>150</v>
      </c>
      <c r="AU564" s="193" t="s">
        <v>82</v>
      </c>
      <c r="AY564" s="14" t="s">
        <v>149</v>
      </c>
      <c r="BE564" s="194">
        <f>IF(N564="základní",J564,0)</f>
        <v>0</v>
      </c>
      <c r="BF564" s="194">
        <f>IF(N564="snížená",J564,0)</f>
        <v>0</v>
      </c>
      <c r="BG564" s="194">
        <f>IF(N564="zákl. přenesená",J564,0)</f>
        <v>0</v>
      </c>
      <c r="BH564" s="194">
        <f>IF(N564="sníž. přenesená",J564,0)</f>
        <v>0</v>
      </c>
      <c r="BI564" s="194">
        <f>IF(N564="nulová",J564,0)</f>
        <v>0</v>
      </c>
      <c r="BJ564" s="14" t="s">
        <v>80</v>
      </c>
      <c r="BK564" s="194">
        <f>ROUND(I564*H564,2)</f>
        <v>0</v>
      </c>
      <c r="BL564" s="14" t="s">
        <v>155</v>
      </c>
      <c r="BM564" s="193" t="s">
        <v>1204</v>
      </c>
    </row>
    <row r="565" spans="1:65" s="2" customFormat="1" ht="11.25">
      <c r="A565" s="31"/>
      <c r="B565" s="32"/>
      <c r="C565" s="33"/>
      <c r="D565" s="195" t="s">
        <v>157</v>
      </c>
      <c r="E565" s="33"/>
      <c r="F565" s="196" t="s">
        <v>1203</v>
      </c>
      <c r="G565" s="33"/>
      <c r="H565" s="33"/>
      <c r="I565" s="197"/>
      <c r="J565" s="33"/>
      <c r="K565" s="33"/>
      <c r="L565" s="36"/>
      <c r="M565" s="198"/>
      <c r="N565" s="199"/>
      <c r="O565" s="68"/>
      <c r="P565" s="68"/>
      <c r="Q565" s="68"/>
      <c r="R565" s="68"/>
      <c r="S565" s="68"/>
      <c r="T565" s="69"/>
      <c r="U565" s="31"/>
      <c r="V565" s="31"/>
      <c r="W565" s="31"/>
      <c r="X565" s="31"/>
      <c r="Y565" s="31"/>
      <c r="Z565" s="31"/>
      <c r="AA565" s="31"/>
      <c r="AB565" s="31"/>
      <c r="AC565" s="31"/>
      <c r="AD565" s="31"/>
      <c r="AE565" s="31"/>
      <c r="AT565" s="14" t="s">
        <v>157</v>
      </c>
      <c r="AU565" s="14" t="s">
        <v>82</v>
      </c>
    </row>
    <row r="566" spans="1:65" s="2" customFormat="1" ht="37.9" customHeight="1">
      <c r="A566" s="31"/>
      <c r="B566" s="32"/>
      <c r="C566" s="200" t="s">
        <v>1205</v>
      </c>
      <c r="D566" s="200" t="s">
        <v>185</v>
      </c>
      <c r="E566" s="201" t="s">
        <v>1206</v>
      </c>
      <c r="F566" s="202" t="s">
        <v>1207</v>
      </c>
      <c r="G566" s="203" t="s">
        <v>197</v>
      </c>
      <c r="H566" s="204">
        <v>2</v>
      </c>
      <c r="I566" s="205"/>
      <c r="J566" s="206">
        <f>ROUND(I566*H566,2)</f>
        <v>0</v>
      </c>
      <c r="K566" s="202" t="s">
        <v>154</v>
      </c>
      <c r="L566" s="36"/>
      <c r="M566" s="207" t="s">
        <v>1</v>
      </c>
      <c r="N566" s="208" t="s">
        <v>38</v>
      </c>
      <c r="O566" s="68"/>
      <c r="P566" s="191">
        <f>O566*H566</f>
        <v>0</v>
      </c>
      <c r="Q566" s="191">
        <v>0</v>
      </c>
      <c r="R566" s="191">
        <f>Q566*H566</f>
        <v>0</v>
      </c>
      <c r="S566" s="191">
        <v>0</v>
      </c>
      <c r="T566" s="192">
        <f>S566*H566</f>
        <v>0</v>
      </c>
      <c r="U566" s="31"/>
      <c r="V566" s="31"/>
      <c r="W566" s="31"/>
      <c r="X566" s="31"/>
      <c r="Y566" s="31"/>
      <c r="Z566" s="31"/>
      <c r="AA566" s="31"/>
      <c r="AB566" s="31"/>
      <c r="AC566" s="31"/>
      <c r="AD566" s="31"/>
      <c r="AE566" s="31"/>
      <c r="AR566" s="193" t="s">
        <v>164</v>
      </c>
      <c r="AT566" s="193" t="s">
        <v>185</v>
      </c>
      <c r="AU566" s="193" t="s">
        <v>82</v>
      </c>
      <c r="AY566" s="14" t="s">
        <v>149</v>
      </c>
      <c r="BE566" s="194">
        <f>IF(N566="základní",J566,0)</f>
        <v>0</v>
      </c>
      <c r="BF566" s="194">
        <f>IF(N566="snížená",J566,0)</f>
        <v>0</v>
      </c>
      <c r="BG566" s="194">
        <f>IF(N566="zákl. přenesená",J566,0)</f>
        <v>0</v>
      </c>
      <c r="BH566" s="194">
        <f>IF(N566="sníž. přenesená",J566,0)</f>
        <v>0</v>
      </c>
      <c r="BI566" s="194">
        <f>IF(N566="nulová",J566,0)</f>
        <v>0</v>
      </c>
      <c r="BJ566" s="14" t="s">
        <v>80</v>
      </c>
      <c r="BK566" s="194">
        <f>ROUND(I566*H566,2)</f>
        <v>0</v>
      </c>
      <c r="BL566" s="14" t="s">
        <v>164</v>
      </c>
      <c r="BM566" s="193" t="s">
        <v>1208</v>
      </c>
    </row>
    <row r="567" spans="1:65" s="2" customFormat="1" ht="87.75">
      <c r="A567" s="31"/>
      <c r="B567" s="32"/>
      <c r="C567" s="33"/>
      <c r="D567" s="195" t="s">
        <v>157</v>
      </c>
      <c r="E567" s="33"/>
      <c r="F567" s="196" t="s">
        <v>1209</v>
      </c>
      <c r="G567" s="33"/>
      <c r="H567" s="33"/>
      <c r="I567" s="197"/>
      <c r="J567" s="33"/>
      <c r="K567" s="33"/>
      <c r="L567" s="36"/>
      <c r="M567" s="198"/>
      <c r="N567" s="199"/>
      <c r="O567" s="68"/>
      <c r="P567" s="68"/>
      <c r="Q567" s="68"/>
      <c r="R567" s="68"/>
      <c r="S567" s="68"/>
      <c r="T567" s="69"/>
      <c r="U567" s="31"/>
      <c r="V567" s="31"/>
      <c r="W567" s="31"/>
      <c r="X567" s="31"/>
      <c r="Y567" s="31"/>
      <c r="Z567" s="31"/>
      <c r="AA567" s="31"/>
      <c r="AB567" s="31"/>
      <c r="AC567" s="31"/>
      <c r="AD567" s="31"/>
      <c r="AE567" s="31"/>
      <c r="AT567" s="14" t="s">
        <v>157</v>
      </c>
      <c r="AU567" s="14" t="s">
        <v>82</v>
      </c>
    </row>
    <row r="568" spans="1:65" s="2" customFormat="1" ht="37.9" customHeight="1">
      <c r="A568" s="31"/>
      <c r="B568" s="32"/>
      <c r="C568" s="200" t="s">
        <v>1210</v>
      </c>
      <c r="D568" s="200" t="s">
        <v>185</v>
      </c>
      <c r="E568" s="201" t="s">
        <v>1211</v>
      </c>
      <c r="F568" s="202" t="s">
        <v>1212</v>
      </c>
      <c r="G568" s="203" t="s">
        <v>197</v>
      </c>
      <c r="H568" s="204">
        <v>2</v>
      </c>
      <c r="I568" s="205"/>
      <c r="J568" s="206">
        <f>ROUND(I568*H568,2)</f>
        <v>0</v>
      </c>
      <c r="K568" s="202" t="s">
        <v>154</v>
      </c>
      <c r="L568" s="36"/>
      <c r="M568" s="207" t="s">
        <v>1</v>
      </c>
      <c r="N568" s="208" t="s">
        <v>38</v>
      </c>
      <c r="O568" s="68"/>
      <c r="P568" s="191">
        <f>O568*H568</f>
        <v>0</v>
      </c>
      <c r="Q568" s="191">
        <v>0</v>
      </c>
      <c r="R568" s="191">
        <f>Q568*H568</f>
        <v>0</v>
      </c>
      <c r="S568" s="191">
        <v>0</v>
      </c>
      <c r="T568" s="192">
        <f>S568*H568</f>
        <v>0</v>
      </c>
      <c r="U568" s="31"/>
      <c r="V568" s="31"/>
      <c r="W568" s="31"/>
      <c r="X568" s="31"/>
      <c r="Y568" s="31"/>
      <c r="Z568" s="31"/>
      <c r="AA568" s="31"/>
      <c r="AB568" s="31"/>
      <c r="AC568" s="31"/>
      <c r="AD568" s="31"/>
      <c r="AE568" s="31"/>
      <c r="AR568" s="193" t="s">
        <v>164</v>
      </c>
      <c r="AT568" s="193" t="s">
        <v>185</v>
      </c>
      <c r="AU568" s="193" t="s">
        <v>82</v>
      </c>
      <c r="AY568" s="14" t="s">
        <v>149</v>
      </c>
      <c r="BE568" s="194">
        <f>IF(N568="základní",J568,0)</f>
        <v>0</v>
      </c>
      <c r="BF568" s="194">
        <f>IF(N568="snížená",J568,0)</f>
        <v>0</v>
      </c>
      <c r="BG568" s="194">
        <f>IF(N568="zákl. přenesená",J568,0)</f>
        <v>0</v>
      </c>
      <c r="BH568" s="194">
        <f>IF(N568="sníž. přenesená",J568,0)</f>
        <v>0</v>
      </c>
      <c r="BI568" s="194">
        <f>IF(N568="nulová",J568,0)</f>
        <v>0</v>
      </c>
      <c r="BJ568" s="14" t="s">
        <v>80</v>
      </c>
      <c r="BK568" s="194">
        <f>ROUND(I568*H568,2)</f>
        <v>0</v>
      </c>
      <c r="BL568" s="14" t="s">
        <v>164</v>
      </c>
      <c r="BM568" s="193" t="s">
        <v>1213</v>
      </c>
    </row>
    <row r="569" spans="1:65" s="2" customFormat="1" ht="78">
      <c r="A569" s="31"/>
      <c r="B569" s="32"/>
      <c r="C569" s="33"/>
      <c r="D569" s="195" t="s">
        <v>157</v>
      </c>
      <c r="E569" s="33"/>
      <c r="F569" s="196" t="s">
        <v>1214</v>
      </c>
      <c r="G569" s="33"/>
      <c r="H569" s="33"/>
      <c r="I569" s="197"/>
      <c r="J569" s="33"/>
      <c r="K569" s="33"/>
      <c r="L569" s="36"/>
      <c r="M569" s="198"/>
      <c r="N569" s="199"/>
      <c r="O569" s="68"/>
      <c r="P569" s="68"/>
      <c r="Q569" s="68"/>
      <c r="R569" s="68"/>
      <c r="S569" s="68"/>
      <c r="T569" s="69"/>
      <c r="U569" s="31"/>
      <c r="V569" s="31"/>
      <c r="W569" s="31"/>
      <c r="X569" s="31"/>
      <c r="Y569" s="31"/>
      <c r="Z569" s="31"/>
      <c r="AA569" s="31"/>
      <c r="AB569" s="31"/>
      <c r="AC569" s="31"/>
      <c r="AD569" s="31"/>
      <c r="AE569" s="31"/>
      <c r="AT569" s="14" t="s">
        <v>157</v>
      </c>
      <c r="AU569" s="14" t="s">
        <v>82</v>
      </c>
    </row>
    <row r="570" spans="1:65" s="2" customFormat="1" ht="24.2" customHeight="1">
      <c r="A570" s="31"/>
      <c r="B570" s="32"/>
      <c r="C570" s="200" t="s">
        <v>1215</v>
      </c>
      <c r="D570" s="200" t="s">
        <v>185</v>
      </c>
      <c r="E570" s="201" t="s">
        <v>1216</v>
      </c>
      <c r="F570" s="202" t="s">
        <v>1217</v>
      </c>
      <c r="G570" s="203" t="s">
        <v>197</v>
      </c>
      <c r="H570" s="204">
        <v>2</v>
      </c>
      <c r="I570" s="205"/>
      <c r="J570" s="206">
        <f>ROUND(I570*H570,2)</f>
        <v>0</v>
      </c>
      <c r="K570" s="202" t="s">
        <v>154</v>
      </c>
      <c r="L570" s="36"/>
      <c r="M570" s="207" t="s">
        <v>1</v>
      </c>
      <c r="N570" s="208" t="s">
        <v>38</v>
      </c>
      <c r="O570" s="68"/>
      <c r="P570" s="191">
        <f>O570*H570</f>
        <v>0</v>
      </c>
      <c r="Q570" s="191">
        <v>0</v>
      </c>
      <c r="R570" s="191">
        <f>Q570*H570</f>
        <v>0</v>
      </c>
      <c r="S570" s="191">
        <v>0</v>
      </c>
      <c r="T570" s="192">
        <f>S570*H570</f>
        <v>0</v>
      </c>
      <c r="U570" s="31"/>
      <c r="V570" s="31"/>
      <c r="W570" s="31"/>
      <c r="X570" s="31"/>
      <c r="Y570" s="31"/>
      <c r="Z570" s="31"/>
      <c r="AA570" s="31"/>
      <c r="AB570" s="31"/>
      <c r="AC570" s="31"/>
      <c r="AD570" s="31"/>
      <c r="AE570" s="31"/>
      <c r="AR570" s="193" t="s">
        <v>164</v>
      </c>
      <c r="AT570" s="193" t="s">
        <v>185</v>
      </c>
      <c r="AU570" s="193" t="s">
        <v>82</v>
      </c>
      <c r="AY570" s="14" t="s">
        <v>149</v>
      </c>
      <c r="BE570" s="194">
        <f>IF(N570="základní",J570,0)</f>
        <v>0</v>
      </c>
      <c r="BF570" s="194">
        <f>IF(N570="snížená",J570,0)</f>
        <v>0</v>
      </c>
      <c r="BG570" s="194">
        <f>IF(N570="zákl. přenesená",J570,0)</f>
        <v>0</v>
      </c>
      <c r="BH570" s="194">
        <f>IF(N570="sníž. přenesená",J570,0)</f>
        <v>0</v>
      </c>
      <c r="BI570" s="194">
        <f>IF(N570="nulová",J570,0)</f>
        <v>0</v>
      </c>
      <c r="BJ570" s="14" t="s">
        <v>80</v>
      </c>
      <c r="BK570" s="194">
        <f>ROUND(I570*H570,2)</f>
        <v>0</v>
      </c>
      <c r="BL570" s="14" t="s">
        <v>164</v>
      </c>
      <c r="BM570" s="193" t="s">
        <v>1218</v>
      </c>
    </row>
    <row r="571" spans="1:65" s="2" customFormat="1" ht="19.5">
      <c r="A571" s="31"/>
      <c r="B571" s="32"/>
      <c r="C571" s="33"/>
      <c r="D571" s="195" t="s">
        <v>157</v>
      </c>
      <c r="E571" s="33"/>
      <c r="F571" s="196" t="s">
        <v>1217</v>
      </c>
      <c r="G571" s="33"/>
      <c r="H571" s="33"/>
      <c r="I571" s="197"/>
      <c r="J571" s="33"/>
      <c r="K571" s="33"/>
      <c r="L571" s="36"/>
      <c r="M571" s="198"/>
      <c r="N571" s="199"/>
      <c r="O571" s="68"/>
      <c r="P571" s="68"/>
      <c r="Q571" s="68"/>
      <c r="R571" s="68"/>
      <c r="S571" s="68"/>
      <c r="T571" s="69"/>
      <c r="U571" s="31"/>
      <c r="V571" s="31"/>
      <c r="W571" s="31"/>
      <c r="X571" s="31"/>
      <c r="Y571" s="31"/>
      <c r="Z571" s="31"/>
      <c r="AA571" s="31"/>
      <c r="AB571" s="31"/>
      <c r="AC571" s="31"/>
      <c r="AD571" s="31"/>
      <c r="AE571" s="31"/>
      <c r="AT571" s="14" t="s">
        <v>157</v>
      </c>
      <c r="AU571" s="14" t="s">
        <v>82</v>
      </c>
    </row>
    <row r="572" spans="1:65" s="2" customFormat="1" ht="24.2" customHeight="1">
      <c r="A572" s="31"/>
      <c r="B572" s="32"/>
      <c r="C572" s="200" t="s">
        <v>1219</v>
      </c>
      <c r="D572" s="200" t="s">
        <v>185</v>
      </c>
      <c r="E572" s="201" t="s">
        <v>1220</v>
      </c>
      <c r="F572" s="202" t="s">
        <v>1221</v>
      </c>
      <c r="G572" s="203" t="s">
        <v>197</v>
      </c>
      <c r="H572" s="204">
        <v>2</v>
      </c>
      <c r="I572" s="205"/>
      <c r="J572" s="206">
        <f>ROUND(I572*H572,2)</f>
        <v>0</v>
      </c>
      <c r="K572" s="202" t="s">
        <v>154</v>
      </c>
      <c r="L572" s="36"/>
      <c r="M572" s="207" t="s">
        <v>1</v>
      </c>
      <c r="N572" s="208" t="s">
        <v>38</v>
      </c>
      <c r="O572" s="68"/>
      <c r="P572" s="191">
        <f>O572*H572</f>
        <v>0</v>
      </c>
      <c r="Q572" s="191">
        <v>0</v>
      </c>
      <c r="R572" s="191">
        <f>Q572*H572</f>
        <v>0</v>
      </c>
      <c r="S572" s="191">
        <v>0</v>
      </c>
      <c r="T572" s="192">
        <f>S572*H572</f>
        <v>0</v>
      </c>
      <c r="U572" s="31"/>
      <c r="V572" s="31"/>
      <c r="W572" s="31"/>
      <c r="X572" s="31"/>
      <c r="Y572" s="31"/>
      <c r="Z572" s="31"/>
      <c r="AA572" s="31"/>
      <c r="AB572" s="31"/>
      <c r="AC572" s="31"/>
      <c r="AD572" s="31"/>
      <c r="AE572" s="31"/>
      <c r="AR572" s="193" t="s">
        <v>164</v>
      </c>
      <c r="AT572" s="193" t="s">
        <v>185</v>
      </c>
      <c r="AU572" s="193" t="s">
        <v>82</v>
      </c>
      <c r="AY572" s="14" t="s">
        <v>149</v>
      </c>
      <c r="BE572" s="194">
        <f>IF(N572="základní",J572,0)</f>
        <v>0</v>
      </c>
      <c r="BF572" s="194">
        <f>IF(N572="snížená",J572,0)</f>
        <v>0</v>
      </c>
      <c r="BG572" s="194">
        <f>IF(N572="zákl. přenesená",J572,0)</f>
        <v>0</v>
      </c>
      <c r="BH572" s="194">
        <f>IF(N572="sníž. přenesená",J572,0)</f>
        <v>0</v>
      </c>
      <c r="BI572" s="194">
        <f>IF(N572="nulová",J572,0)</f>
        <v>0</v>
      </c>
      <c r="BJ572" s="14" t="s">
        <v>80</v>
      </c>
      <c r="BK572" s="194">
        <f>ROUND(I572*H572,2)</f>
        <v>0</v>
      </c>
      <c r="BL572" s="14" t="s">
        <v>164</v>
      </c>
      <c r="BM572" s="193" t="s">
        <v>1222</v>
      </c>
    </row>
    <row r="573" spans="1:65" s="2" customFormat="1" ht="19.5">
      <c r="A573" s="31"/>
      <c r="B573" s="32"/>
      <c r="C573" s="33"/>
      <c r="D573" s="195" t="s">
        <v>157</v>
      </c>
      <c r="E573" s="33"/>
      <c r="F573" s="196" t="s">
        <v>1221</v>
      </c>
      <c r="G573" s="33"/>
      <c r="H573" s="33"/>
      <c r="I573" s="197"/>
      <c r="J573" s="33"/>
      <c r="K573" s="33"/>
      <c r="L573" s="36"/>
      <c r="M573" s="198"/>
      <c r="N573" s="199"/>
      <c r="O573" s="68"/>
      <c r="P573" s="68"/>
      <c r="Q573" s="68"/>
      <c r="R573" s="68"/>
      <c r="S573" s="68"/>
      <c r="T573" s="69"/>
      <c r="U573" s="31"/>
      <c r="V573" s="31"/>
      <c r="W573" s="31"/>
      <c r="X573" s="31"/>
      <c r="Y573" s="31"/>
      <c r="Z573" s="31"/>
      <c r="AA573" s="31"/>
      <c r="AB573" s="31"/>
      <c r="AC573" s="31"/>
      <c r="AD573" s="31"/>
      <c r="AE573" s="31"/>
      <c r="AT573" s="14" t="s">
        <v>157</v>
      </c>
      <c r="AU573" s="14" t="s">
        <v>82</v>
      </c>
    </row>
    <row r="574" spans="1:65" s="2" customFormat="1" ht="37.9" customHeight="1">
      <c r="A574" s="31"/>
      <c r="B574" s="32"/>
      <c r="C574" s="200" t="s">
        <v>1223</v>
      </c>
      <c r="D574" s="200" t="s">
        <v>185</v>
      </c>
      <c r="E574" s="201" t="s">
        <v>1224</v>
      </c>
      <c r="F574" s="202" t="s">
        <v>1225</v>
      </c>
      <c r="G574" s="203" t="s">
        <v>197</v>
      </c>
      <c r="H574" s="204">
        <v>1</v>
      </c>
      <c r="I574" s="205"/>
      <c r="J574" s="206">
        <f>ROUND(I574*H574,2)</f>
        <v>0</v>
      </c>
      <c r="K574" s="202" t="s">
        <v>154</v>
      </c>
      <c r="L574" s="36"/>
      <c r="M574" s="207" t="s">
        <v>1</v>
      </c>
      <c r="N574" s="208" t="s">
        <v>38</v>
      </c>
      <c r="O574" s="68"/>
      <c r="P574" s="191">
        <f>O574*H574</f>
        <v>0</v>
      </c>
      <c r="Q574" s="191">
        <v>0</v>
      </c>
      <c r="R574" s="191">
        <f>Q574*H574</f>
        <v>0</v>
      </c>
      <c r="S574" s="191">
        <v>0</v>
      </c>
      <c r="T574" s="192">
        <f>S574*H574</f>
        <v>0</v>
      </c>
      <c r="U574" s="31"/>
      <c r="V574" s="31"/>
      <c r="W574" s="31"/>
      <c r="X574" s="31"/>
      <c r="Y574" s="31"/>
      <c r="Z574" s="31"/>
      <c r="AA574" s="31"/>
      <c r="AB574" s="31"/>
      <c r="AC574" s="31"/>
      <c r="AD574" s="31"/>
      <c r="AE574" s="31"/>
      <c r="AR574" s="193" t="s">
        <v>164</v>
      </c>
      <c r="AT574" s="193" t="s">
        <v>185</v>
      </c>
      <c r="AU574" s="193" t="s">
        <v>82</v>
      </c>
      <c r="AY574" s="14" t="s">
        <v>149</v>
      </c>
      <c r="BE574" s="194">
        <f>IF(N574="základní",J574,0)</f>
        <v>0</v>
      </c>
      <c r="BF574" s="194">
        <f>IF(N574="snížená",J574,0)</f>
        <v>0</v>
      </c>
      <c r="BG574" s="194">
        <f>IF(N574="zákl. přenesená",J574,0)</f>
        <v>0</v>
      </c>
      <c r="BH574" s="194">
        <f>IF(N574="sníž. přenesená",J574,0)</f>
        <v>0</v>
      </c>
      <c r="BI574" s="194">
        <f>IF(N574="nulová",J574,0)</f>
        <v>0</v>
      </c>
      <c r="BJ574" s="14" t="s">
        <v>80</v>
      </c>
      <c r="BK574" s="194">
        <f>ROUND(I574*H574,2)</f>
        <v>0</v>
      </c>
      <c r="BL574" s="14" t="s">
        <v>164</v>
      </c>
      <c r="BM574" s="193" t="s">
        <v>1226</v>
      </c>
    </row>
    <row r="575" spans="1:65" s="2" customFormat="1" ht="29.25">
      <c r="A575" s="31"/>
      <c r="B575" s="32"/>
      <c r="C575" s="33"/>
      <c r="D575" s="195" t="s">
        <v>157</v>
      </c>
      <c r="E575" s="33"/>
      <c r="F575" s="196" t="s">
        <v>1227</v>
      </c>
      <c r="G575" s="33"/>
      <c r="H575" s="33"/>
      <c r="I575" s="197"/>
      <c r="J575" s="33"/>
      <c r="K575" s="33"/>
      <c r="L575" s="36"/>
      <c r="M575" s="198"/>
      <c r="N575" s="199"/>
      <c r="O575" s="68"/>
      <c r="P575" s="68"/>
      <c r="Q575" s="68"/>
      <c r="R575" s="68"/>
      <c r="S575" s="68"/>
      <c r="T575" s="69"/>
      <c r="U575" s="31"/>
      <c r="V575" s="31"/>
      <c r="W575" s="31"/>
      <c r="X575" s="31"/>
      <c r="Y575" s="31"/>
      <c r="Z575" s="31"/>
      <c r="AA575" s="31"/>
      <c r="AB575" s="31"/>
      <c r="AC575" s="31"/>
      <c r="AD575" s="31"/>
      <c r="AE575" s="31"/>
      <c r="AT575" s="14" t="s">
        <v>157</v>
      </c>
      <c r="AU575" s="14" t="s">
        <v>82</v>
      </c>
    </row>
    <row r="576" spans="1:65" s="2" customFormat="1" ht="24.2" customHeight="1">
      <c r="A576" s="31"/>
      <c r="B576" s="32"/>
      <c r="C576" s="200" t="s">
        <v>1228</v>
      </c>
      <c r="D576" s="200" t="s">
        <v>185</v>
      </c>
      <c r="E576" s="201" t="s">
        <v>1229</v>
      </c>
      <c r="F576" s="202" t="s">
        <v>1230</v>
      </c>
      <c r="G576" s="203" t="s">
        <v>197</v>
      </c>
      <c r="H576" s="204">
        <v>1</v>
      </c>
      <c r="I576" s="205"/>
      <c r="J576" s="206">
        <f>ROUND(I576*H576,2)</f>
        <v>0</v>
      </c>
      <c r="K576" s="202" t="s">
        <v>154</v>
      </c>
      <c r="L576" s="36"/>
      <c r="M576" s="207" t="s">
        <v>1</v>
      </c>
      <c r="N576" s="208" t="s">
        <v>38</v>
      </c>
      <c r="O576" s="68"/>
      <c r="P576" s="191">
        <f>O576*H576</f>
        <v>0</v>
      </c>
      <c r="Q576" s="191">
        <v>0</v>
      </c>
      <c r="R576" s="191">
        <f>Q576*H576</f>
        <v>0</v>
      </c>
      <c r="S576" s="191">
        <v>0</v>
      </c>
      <c r="T576" s="192">
        <f>S576*H576</f>
        <v>0</v>
      </c>
      <c r="U576" s="31"/>
      <c r="V576" s="31"/>
      <c r="W576" s="31"/>
      <c r="X576" s="31"/>
      <c r="Y576" s="31"/>
      <c r="Z576" s="31"/>
      <c r="AA576" s="31"/>
      <c r="AB576" s="31"/>
      <c r="AC576" s="31"/>
      <c r="AD576" s="31"/>
      <c r="AE576" s="31"/>
      <c r="AR576" s="193" t="s">
        <v>164</v>
      </c>
      <c r="AT576" s="193" t="s">
        <v>185</v>
      </c>
      <c r="AU576" s="193" t="s">
        <v>82</v>
      </c>
      <c r="AY576" s="14" t="s">
        <v>149</v>
      </c>
      <c r="BE576" s="194">
        <f>IF(N576="základní",J576,0)</f>
        <v>0</v>
      </c>
      <c r="BF576" s="194">
        <f>IF(N576="snížená",J576,0)</f>
        <v>0</v>
      </c>
      <c r="BG576" s="194">
        <f>IF(N576="zákl. přenesená",J576,0)</f>
        <v>0</v>
      </c>
      <c r="BH576" s="194">
        <f>IF(N576="sníž. přenesená",J576,0)</f>
        <v>0</v>
      </c>
      <c r="BI576" s="194">
        <f>IF(N576="nulová",J576,0)</f>
        <v>0</v>
      </c>
      <c r="BJ576" s="14" t="s">
        <v>80</v>
      </c>
      <c r="BK576" s="194">
        <f>ROUND(I576*H576,2)</f>
        <v>0</v>
      </c>
      <c r="BL576" s="14" t="s">
        <v>164</v>
      </c>
      <c r="BM576" s="193" t="s">
        <v>1231</v>
      </c>
    </row>
    <row r="577" spans="1:65" s="2" customFormat="1" ht="58.5">
      <c r="A577" s="31"/>
      <c r="B577" s="32"/>
      <c r="C577" s="33"/>
      <c r="D577" s="195" t="s">
        <v>157</v>
      </c>
      <c r="E577" s="33"/>
      <c r="F577" s="196" t="s">
        <v>1232</v>
      </c>
      <c r="G577" s="33"/>
      <c r="H577" s="33"/>
      <c r="I577" s="197"/>
      <c r="J577" s="33"/>
      <c r="K577" s="33"/>
      <c r="L577" s="36"/>
      <c r="M577" s="198"/>
      <c r="N577" s="199"/>
      <c r="O577" s="68"/>
      <c r="P577" s="68"/>
      <c r="Q577" s="68"/>
      <c r="R577" s="68"/>
      <c r="S577" s="68"/>
      <c r="T577" s="69"/>
      <c r="U577" s="31"/>
      <c r="V577" s="31"/>
      <c r="W577" s="31"/>
      <c r="X577" s="31"/>
      <c r="Y577" s="31"/>
      <c r="Z577" s="31"/>
      <c r="AA577" s="31"/>
      <c r="AB577" s="31"/>
      <c r="AC577" s="31"/>
      <c r="AD577" s="31"/>
      <c r="AE577" s="31"/>
      <c r="AT577" s="14" t="s">
        <v>157</v>
      </c>
      <c r="AU577" s="14" t="s">
        <v>82</v>
      </c>
    </row>
    <row r="578" spans="1:65" s="11" customFormat="1" ht="22.9" customHeight="1">
      <c r="B578" s="167"/>
      <c r="C578" s="168"/>
      <c r="D578" s="169" t="s">
        <v>72</v>
      </c>
      <c r="E578" s="218" t="s">
        <v>1233</v>
      </c>
      <c r="F578" s="218" t="s">
        <v>1234</v>
      </c>
      <c r="G578" s="168"/>
      <c r="H578" s="168"/>
      <c r="I578" s="171"/>
      <c r="J578" s="219">
        <f>BK578</f>
        <v>0</v>
      </c>
      <c r="K578" s="168"/>
      <c r="L578" s="173"/>
      <c r="M578" s="174"/>
      <c r="N578" s="175"/>
      <c r="O578" s="175"/>
      <c r="P578" s="176">
        <f>SUM(P579:P648)</f>
        <v>0</v>
      </c>
      <c r="Q578" s="175"/>
      <c r="R578" s="176">
        <f>SUM(R579:R648)</f>
        <v>0</v>
      </c>
      <c r="S578" s="175"/>
      <c r="T578" s="177">
        <f>SUM(T579:T648)</f>
        <v>0</v>
      </c>
      <c r="AR578" s="178" t="s">
        <v>80</v>
      </c>
      <c r="AT578" s="179" t="s">
        <v>72</v>
      </c>
      <c r="AU578" s="179" t="s">
        <v>80</v>
      </c>
      <c r="AY578" s="178" t="s">
        <v>149</v>
      </c>
      <c r="BK578" s="180">
        <f>SUM(BK579:BK648)</f>
        <v>0</v>
      </c>
    </row>
    <row r="579" spans="1:65" s="2" customFormat="1" ht="24.2" customHeight="1">
      <c r="A579" s="31"/>
      <c r="B579" s="32"/>
      <c r="C579" s="200" t="s">
        <v>1235</v>
      </c>
      <c r="D579" s="200" t="s">
        <v>185</v>
      </c>
      <c r="E579" s="201" t="s">
        <v>1236</v>
      </c>
      <c r="F579" s="202" t="s">
        <v>1237</v>
      </c>
      <c r="G579" s="203" t="s">
        <v>197</v>
      </c>
      <c r="H579" s="204">
        <v>1</v>
      </c>
      <c r="I579" s="205"/>
      <c r="J579" s="206">
        <f>ROUND(I579*H579,2)</f>
        <v>0</v>
      </c>
      <c r="K579" s="202" t="s">
        <v>154</v>
      </c>
      <c r="L579" s="36"/>
      <c r="M579" s="207" t="s">
        <v>1</v>
      </c>
      <c r="N579" s="208" t="s">
        <v>38</v>
      </c>
      <c r="O579" s="68"/>
      <c r="P579" s="191">
        <f>O579*H579</f>
        <v>0</v>
      </c>
      <c r="Q579" s="191">
        <v>0</v>
      </c>
      <c r="R579" s="191">
        <f>Q579*H579</f>
        <v>0</v>
      </c>
      <c r="S579" s="191">
        <v>0</v>
      </c>
      <c r="T579" s="192">
        <f>S579*H579</f>
        <v>0</v>
      </c>
      <c r="U579" s="31"/>
      <c r="V579" s="31"/>
      <c r="W579" s="31"/>
      <c r="X579" s="31"/>
      <c r="Y579" s="31"/>
      <c r="Z579" s="31"/>
      <c r="AA579" s="31"/>
      <c r="AB579" s="31"/>
      <c r="AC579" s="31"/>
      <c r="AD579" s="31"/>
      <c r="AE579" s="31"/>
      <c r="AR579" s="193" t="s">
        <v>164</v>
      </c>
      <c r="AT579" s="193" t="s">
        <v>185</v>
      </c>
      <c r="AU579" s="193" t="s">
        <v>82</v>
      </c>
      <c r="AY579" s="14" t="s">
        <v>149</v>
      </c>
      <c r="BE579" s="194">
        <f>IF(N579="základní",J579,0)</f>
        <v>0</v>
      </c>
      <c r="BF579" s="194">
        <f>IF(N579="snížená",J579,0)</f>
        <v>0</v>
      </c>
      <c r="BG579" s="194">
        <f>IF(N579="zákl. přenesená",J579,0)</f>
        <v>0</v>
      </c>
      <c r="BH579" s="194">
        <f>IF(N579="sníž. přenesená",J579,0)</f>
        <v>0</v>
      </c>
      <c r="BI579" s="194">
        <f>IF(N579="nulová",J579,0)</f>
        <v>0</v>
      </c>
      <c r="BJ579" s="14" t="s">
        <v>80</v>
      </c>
      <c r="BK579" s="194">
        <f>ROUND(I579*H579,2)</f>
        <v>0</v>
      </c>
      <c r="BL579" s="14" t="s">
        <v>164</v>
      </c>
      <c r="BM579" s="193" t="s">
        <v>1238</v>
      </c>
    </row>
    <row r="580" spans="1:65" s="2" customFormat="1" ht="48.75">
      <c r="A580" s="31"/>
      <c r="B580" s="32"/>
      <c r="C580" s="33"/>
      <c r="D580" s="195" t="s">
        <v>157</v>
      </c>
      <c r="E580" s="33"/>
      <c r="F580" s="196" t="s">
        <v>1239</v>
      </c>
      <c r="G580" s="33"/>
      <c r="H580" s="33"/>
      <c r="I580" s="197"/>
      <c r="J580" s="33"/>
      <c r="K580" s="33"/>
      <c r="L580" s="36"/>
      <c r="M580" s="198"/>
      <c r="N580" s="199"/>
      <c r="O580" s="68"/>
      <c r="P580" s="68"/>
      <c r="Q580" s="68"/>
      <c r="R580" s="68"/>
      <c r="S580" s="68"/>
      <c r="T580" s="69"/>
      <c r="U580" s="31"/>
      <c r="V580" s="31"/>
      <c r="W580" s="31"/>
      <c r="X580" s="31"/>
      <c r="Y580" s="31"/>
      <c r="Z580" s="31"/>
      <c r="AA580" s="31"/>
      <c r="AB580" s="31"/>
      <c r="AC580" s="31"/>
      <c r="AD580" s="31"/>
      <c r="AE580" s="31"/>
      <c r="AT580" s="14" t="s">
        <v>157</v>
      </c>
      <c r="AU580" s="14" t="s">
        <v>82</v>
      </c>
    </row>
    <row r="581" spans="1:65" s="2" customFormat="1" ht="24.2" customHeight="1">
      <c r="A581" s="31"/>
      <c r="B581" s="32"/>
      <c r="C581" s="200" t="s">
        <v>1240</v>
      </c>
      <c r="D581" s="200" t="s">
        <v>185</v>
      </c>
      <c r="E581" s="201" t="s">
        <v>1241</v>
      </c>
      <c r="F581" s="202" t="s">
        <v>1242</v>
      </c>
      <c r="G581" s="203" t="s">
        <v>197</v>
      </c>
      <c r="H581" s="204">
        <v>2</v>
      </c>
      <c r="I581" s="205"/>
      <c r="J581" s="206">
        <f>ROUND(I581*H581,2)</f>
        <v>0</v>
      </c>
      <c r="K581" s="202" t="s">
        <v>154</v>
      </c>
      <c r="L581" s="36"/>
      <c r="M581" s="207" t="s">
        <v>1</v>
      </c>
      <c r="N581" s="208" t="s">
        <v>38</v>
      </c>
      <c r="O581" s="68"/>
      <c r="P581" s="191">
        <f>O581*H581</f>
        <v>0</v>
      </c>
      <c r="Q581" s="191">
        <v>0</v>
      </c>
      <c r="R581" s="191">
        <f>Q581*H581</f>
        <v>0</v>
      </c>
      <c r="S581" s="191">
        <v>0</v>
      </c>
      <c r="T581" s="192">
        <f>S581*H581</f>
        <v>0</v>
      </c>
      <c r="U581" s="31"/>
      <c r="V581" s="31"/>
      <c r="W581" s="31"/>
      <c r="X581" s="31"/>
      <c r="Y581" s="31"/>
      <c r="Z581" s="31"/>
      <c r="AA581" s="31"/>
      <c r="AB581" s="31"/>
      <c r="AC581" s="31"/>
      <c r="AD581" s="31"/>
      <c r="AE581" s="31"/>
      <c r="AR581" s="193" t="s">
        <v>164</v>
      </c>
      <c r="AT581" s="193" t="s">
        <v>185</v>
      </c>
      <c r="AU581" s="193" t="s">
        <v>82</v>
      </c>
      <c r="AY581" s="14" t="s">
        <v>149</v>
      </c>
      <c r="BE581" s="194">
        <f>IF(N581="základní",J581,0)</f>
        <v>0</v>
      </c>
      <c r="BF581" s="194">
        <f>IF(N581="snížená",J581,0)</f>
        <v>0</v>
      </c>
      <c r="BG581" s="194">
        <f>IF(N581="zákl. přenesená",J581,0)</f>
        <v>0</v>
      </c>
      <c r="BH581" s="194">
        <f>IF(N581="sníž. přenesená",J581,0)</f>
        <v>0</v>
      </c>
      <c r="BI581" s="194">
        <f>IF(N581="nulová",J581,0)</f>
        <v>0</v>
      </c>
      <c r="BJ581" s="14" t="s">
        <v>80</v>
      </c>
      <c r="BK581" s="194">
        <f>ROUND(I581*H581,2)</f>
        <v>0</v>
      </c>
      <c r="BL581" s="14" t="s">
        <v>164</v>
      </c>
      <c r="BM581" s="193" t="s">
        <v>1243</v>
      </c>
    </row>
    <row r="582" spans="1:65" s="2" customFormat="1" ht="19.5">
      <c r="A582" s="31"/>
      <c r="B582" s="32"/>
      <c r="C582" s="33"/>
      <c r="D582" s="195" t="s">
        <v>157</v>
      </c>
      <c r="E582" s="33"/>
      <c r="F582" s="196" t="s">
        <v>1244</v>
      </c>
      <c r="G582" s="33"/>
      <c r="H582" s="33"/>
      <c r="I582" s="197"/>
      <c r="J582" s="33"/>
      <c r="K582" s="33"/>
      <c r="L582" s="36"/>
      <c r="M582" s="198"/>
      <c r="N582" s="199"/>
      <c r="O582" s="68"/>
      <c r="P582" s="68"/>
      <c r="Q582" s="68"/>
      <c r="R582" s="68"/>
      <c r="S582" s="68"/>
      <c r="T582" s="69"/>
      <c r="U582" s="31"/>
      <c r="V582" s="31"/>
      <c r="W582" s="31"/>
      <c r="X582" s="31"/>
      <c r="Y582" s="31"/>
      <c r="Z582" s="31"/>
      <c r="AA582" s="31"/>
      <c r="AB582" s="31"/>
      <c r="AC582" s="31"/>
      <c r="AD582" s="31"/>
      <c r="AE582" s="31"/>
      <c r="AT582" s="14" t="s">
        <v>157</v>
      </c>
      <c r="AU582" s="14" t="s">
        <v>82</v>
      </c>
    </row>
    <row r="583" spans="1:65" s="2" customFormat="1" ht="24.2" customHeight="1">
      <c r="A583" s="31"/>
      <c r="B583" s="32"/>
      <c r="C583" s="200" t="s">
        <v>1245</v>
      </c>
      <c r="D583" s="200" t="s">
        <v>185</v>
      </c>
      <c r="E583" s="201" t="s">
        <v>1246</v>
      </c>
      <c r="F583" s="202" t="s">
        <v>1247</v>
      </c>
      <c r="G583" s="203" t="s">
        <v>197</v>
      </c>
      <c r="H583" s="204">
        <v>1</v>
      </c>
      <c r="I583" s="205"/>
      <c r="J583" s="206">
        <f>ROUND(I583*H583,2)</f>
        <v>0</v>
      </c>
      <c r="K583" s="202" t="s">
        <v>154</v>
      </c>
      <c r="L583" s="36"/>
      <c r="M583" s="207" t="s">
        <v>1</v>
      </c>
      <c r="N583" s="208" t="s">
        <v>38</v>
      </c>
      <c r="O583" s="68"/>
      <c r="P583" s="191">
        <f>O583*H583</f>
        <v>0</v>
      </c>
      <c r="Q583" s="191">
        <v>0</v>
      </c>
      <c r="R583" s="191">
        <f>Q583*H583</f>
        <v>0</v>
      </c>
      <c r="S583" s="191">
        <v>0</v>
      </c>
      <c r="T583" s="192">
        <f>S583*H583</f>
        <v>0</v>
      </c>
      <c r="U583" s="31"/>
      <c r="V583" s="31"/>
      <c r="W583" s="31"/>
      <c r="X583" s="31"/>
      <c r="Y583" s="31"/>
      <c r="Z583" s="31"/>
      <c r="AA583" s="31"/>
      <c r="AB583" s="31"/>
      <c r="AC583" s="31"/>
      <c r="AD583" s="31"/>
      <c r="AE583" s="31"/>
      <c r="AR583" s="193" t="s">
        <v>164</v>
      </c>
      <c r="AT583" s="193" t="s">
        <v>185</v>
      </c>
      <c r="AU583" s="193" t="s">
        <v>82</v>
      </c>
      <c r="AY583" s="14" t="s">
        <v>149</v>
      </c>
      <c r="BE583" s="194">
        <f>IF(N583="základní",J583,0)</f>
        <v>0</v>
      </c>
      <c r="BF583" s="194">
        <f>IF(N583="snížená",J583,0)</f>
        <v>0</v>
      </c>
      <c r="BG583" s="194">
        <f>IF(N583="zákl. přenesená",J583,0)</f>
        <v>0</v>
      </c>
      <c r="BH583" s="194">
        <f>IF(N583="sníž. přenesená",J583,0)</f>
        <v>0</v>
      </c>
      <c r="BI583" s="194">
        <f>IF(N583="nulová",J583,0)</f>
        <v>0</v>
      </c>
      <c r="BJ583" s="14" t="s">
        <v>80</v>
      </c>
      <c r="BK583" s="194">
        <f>ROUND(I583*H583,2)</f>
        <v>0</v>
      </c>
      <c r="BL583" s="14" t="s">
        <v>164</v>
      </c>
      <c r="BM583" s="193" t="s">
        <v>1248</v>
      </c>
    </row>
    <row r="584" spans="1:65" s="2" customFormat="1" ht="11.25">
      <c r="A584" s="31"/>
      <c r="B584" s="32"/>
      <c r="C584" s="33"/>
      <c r="D584" s="195" t="s">
        <v>157</v>
      </c>
      <c r="E584" s="33"/>
      <c r="F584" s="196" t="s">
        <v>1247</v>
      </c>
      <c r="G584" s="33"/>
      <c r="H584" s="33"/>
      <c r="I584" s="197"/>
      <c r="J584" s="33"/>
      <c r="K584" s="33"/>
      <c r="L584" s="36"/>
      <c r="M584" s="198"/>
      <c r="N584" s="199"/>
      <c r="O584" s="68"/>
      <c r="P584" s="68"/>
      <c r="Q584" s="68"/>
      <c r="R584" s="68"/>
      <c r="S584" s="68"/>
      <c r="T584" s="69"/>
      <c r="U584" s="31"/>
      <c r="V584" s="31"/>
      <c r="W584" s="31"/>
      <c r="X584" s="31"/>
      <c r="Y584" s="31"/>
      <c r="Z584" s="31"/>
      <c r="AA584" s="31"/>
      <c r="AB584" s="31"/>
      <c r="AC584" s="31"/>
      <c r="AD584" s="31"/>
      <c r="AE584" s="31"/>
      <c r="AT584" s="14" t="s">
        <v>157</v>
      </c>
      <c r="AU584" s="14" t="s">
        <v>82</v>
      </c>
    </row>
    <row r="585" spans="1:65" s="2" customFormat="1" ht="24.2" customHeight="1">
      <c r="A585" s="31"/>
      <c r="B585" s="32"/>
      <c r="C585" s="200" t="s">
        <v>1249</v>
      </c>
      <c r="D585" s="200" t="s">
        <v>185</v>
      </c>
      <c r="E585" s="201" t="s">
        <v>1250</v>
      </c>
      <c r="F585" s="202" t="s">
        <v>1251</v>
      </c>
      <c r="G585" s="203" t="s">
        <v>197</v>
      </c>
      <c r="H585" s="204">
        <v>1</v>
      </c>
      <c r="I585" s="205"/>
      <c r="J585" s="206">
        <f>ROUND(I585*H585,2)</f>
        <v>0</v>
      </c>
      <c r="K585" s="202" t="s">
        <v>154</v>
      </c>
      <c r="L585" s="36"/>
      <c r="M585" s="207" t="s">
        <v>1</v>
      </c>
      <c r="N585" s="208" t="s">
        <v>38</v>
      </c>
      <c r="O585" s="68"/>
      <c r="P585" s="191">
        <f>O585*H585</f>
        <v>0</v>
      </c>
      <c r="Q585" s="191">
        <v>0</v>
      </c>
      <c r="R585" s="191">
        <f>Q585*H585</f>
        <v>0</v>
      </c>
      <c r="S585" s="191">
        <v>0</v>
      </c>
      <c r="T585" s="192">
        <f>S585*H585</f>
        <v>0</v>
      </c>
      <c r="U585" s="31"/>
      <c r="V585" s="31"/>
      <c r="W585" s="31"/>
      <c r="X585" s="31"/>
      <c r="Y585" s="31"/>
      <c r="Z585" s="31"/>
      <c r="AA585" s="31"/>
      <c r="AB585" s="31"/>
      <c r="AC585" s="31"/>
      <c r="AD585" s="31"/>
      <c r="AE585" s="31"/>
      <c r="AR585" s="193" t="s">
        <v>164</v>
      </c>
      <c r="AT585" s="193" t="s">
        <v>185</v>
      </c>
      <c r="AU585" s="193" t="s">
        <v>82</v>
      </c>
      <c r="AY585" s="14" t="s">
        <v>149</v>
      </c>
      <c r="BE585" s="194">
        <f>IF(N585="základní",J585,0)</f>
        <v>0</v>
      </c>
      <c r="BF585" s="194">
        <f>IF(N585="snížená",J585,0)</f>
        <v>0</v>
      </c>
      <c r="BG585" s="194">
        <f>IF(N585="zákl. přenesená",J585,0)</f>
        <v>0</v>
      </c>
      <c r="BH585" s="194">
        <f>IF(N585="sníž. přenesená",J585,0)</f>
        <v>0</v>
      </c>
      <c r="BI585" s="194">
        <f>IF(N585="nulová",J585,0)</f>
        <v>0</v>
      </c>
      <c r="BJ585" s="14" t="s">
        <v>80</v>
      </c>
      <c r="BK585" s="194">
        <f>ROUND(I585*H585,2)</f>
        <v>0</v>
      </c>
      <c r="BL585" s="14" t="s">
        <v>164</v>
      </c>
      <c r="BM585" s="193" t="s">
        <v>1252</v>
      </c>
    </row>
    <row r="586" spans="1:65" s="2" customFormat="1" ht="19.5">
      <c r="A586" s="31"/>
      <c r="B586" s="32"/>
      <c r="C586" s="33"/>
      <c r="D586" s="195" t="s">
        <v>157</v>
      </c>
      <c r="E586" s="33"/>
      <c r="F586" s="196" t="s">
        <v>1253</v>
      </c>
      <c r="G586" s="33"/>
      <c r="H586" s="33"/>
      <c r="I586" s="197"/>
      <c r="J586" s="33"/>
      <c r="K586" s="33"/>
      <c r="L586" s="36"/>
      <c r="M586" s="198"/>
      <c r="N586" s="199"/>
      <c r="O586" s="68"/>
      <c r="P586" s="68"/>
      <c r="Q586" s="68"/>
      <c r="R586" s="68"/>
      <c r="S586" s="68"/>
      <c r="T586" s="69"/>
      <c r="U586" s="31"/>
      <c r="V586" s="31"/>
      <c r="W586" s="31"/>
      <c r="X586" s="31"/>
      <c r="Y586" s="31"/>
      <c r="Z586" s="31"/>
      <c r="AA586" s="31"/>
      <c r="AB586" s="31"/>
      <c r="AC586" s="31"/>
      <c r="AD586" s="31"/>
      <c r="AE586" s="31"/>
      <c r="AT586" s="14" t="s">
        <v>157</v>
      </c>
      <c r="AU586" s="14" t="s">
        <v>82</v>
      </c>
    </row>
    <row r="587" spans="1:65" s="2" customFormat="1" ht="24.2" customHeight="1">
      <c r="A587" s="31"/>
      <c r="B587" s="32"/>
      <c r="C587" s="200" t="s">
        <v>1254</v>
      </c>
      <c r="D587" s="200" t="s">
        <v>185</v>
      </c>
      <c r="E587" s="201" t="s">
        <v>1255</v>
      </c>
      <c r="F587" s="202" t="s">
        <v>1256</v>
      </c>
      <c r="G587" s="203" t="s">
        <v>197</v>
      </c>
      <c r="H587" s="204">
        <v>1</v>
      </c>
      <c r="I587" s="205"/>
      <c r="J587" s="206">
        <f>ROUND(I587*H587,2)</f>
        <v>0</v>
      </c>
      <c r="K587" s="202" t="s">
        <v>154</v>
      </c>
      <c r="L587" s="36"/>
      <c r="M587" s="207" t="s">
        <v>1</v>
      </c>
      <c r="N587" s="208" t="s">
        <v>38</v>
      </c>
      <c r="O587" s="68"/>
      <c r="P587" s="191">
        <f>O587*H587</f>
        <v>0</v>
      </c>
      <c r="Q587" s="191">
        <v>0</v>
      </c>
      <c r="R587" s="191">
        <f>Q587*H587</f>
        <v>0</v>
      </c>
      <c r="S587" s="191">
        <v>0</v>
      </c>
      <c r="T587" s="192">
        <f>S587*H587</f>
        <v>0</v>
      </c>
      <c r="U587" s="31"/>
      <c r="V587" s="31"/>
      <c r="W587" s="31"/>
      <c r="X587" s="31"/>
      <c r="Y587" s="31"/>
      <c r="Z587" s="31"/>
      <c r="AA587" s="31"/>
      <c r="AB587" s="31"/>
      <c r="AC587" s="31"/>
      <c r="AD587" s="31"/>
      <c r="AE587" s="31"/>
      <c r="AR587" s="193" t="s">
        <v>164</v>
      </c>
      <c r="AT587" s="193" t="s">
        <v>185</v>
      </c>
      <c r="AU587" s="193" t="s">
        <v>82</v>
      </c>
      <c r="AY587" s="14" t="s">
        <v>149</v>
      </c>
      <c r="BE587" s="194">
        <f>IF(N587="základní",J587,0)</f>
        <v>0</v>
      </c>
      <c r="BF587" s="194">
        <f>IF(N587="snížená",J587,0)</f>
        <v>0</v>
      </c>
      <c r="BG587" s="194">
        <f>IF(N587="zákl. přenesená",J587,0)</f>
        <v>0</v>
      </c>
      <c r="BH587" s="194">
        <f>IF(N587="sníž. přenesená",J587,0)</f>
        <v>0</v>
      </c>
      <c r="BI587" s="194">
        <f>IF(N587="nulová",J587,0)</f>
        <v>0</v>
      </c>
      <c r="BJ587" s="14" t="s">
        <v>80</v>
      </c>
      <c r="BK587" s="194">
        <f>ROUND(I587*H587,2)</f>
        <v>0</v>
      </c>
      <c r="BL587" s="14" t="s">
        <v>164</v>
      </c>
      <c r="BM587" s="193" t="s">
        <v>1257</v>
      </c>
    </row>
    <row r="588" spans="1:65" s="2" customFormat="1" ht="11.25">
      <c r="A588" s="31"/>
      <c r="B588" s="32"/>
      <c r="C588" s="33"/>
      <c r="D588" s="195" t="s">
        <v>157</v>
      </c>
      <c r="E588" s="33"/>
      <c r="F588" s="196" t="s">
        <v>1256</v>
      </c>
      <c r="G588" s="33"/>
      <c r="H588" s="33"/>
      <c r="I588" s="197"/>
      <c r="J588" s="33"/>
      <c r="K588" s="33"/>
      <c r="L588" s="36"/>
      <c r="M588" s="198"/>
      <c r="N588" s="199"/>
      <c r="O588" s="68"/>
      <c r="P588" s="68"/>
      <c r="Q588" s="68"/>
      <c r="R588" s="68"/>
      <c r="S588" s="68"/>
      <c r="T588" s="69"/>
      <c r="U588" s="31"/>
      <c r="V588" s="31"/>
      <c r="W588" s="31"/>
      <c r="X588" s="31"/>
      <c r="Y588" s="31"/>
      <c r="Z588" s="31"/>
      <c r="AA588" s="31"/>
      <c r="AB588" s="31"/>
      <c r="AC588" s="31"/>
      <c r="AD588" s="31"/>
      <c r="AE588" s="31"/>
      <c r="AT588" s="14" t="s">
        <v>157</v>
      </c>
      <c r="AU588" s="14" t="s">
        <v>82</v>
      </c>
    </row>
    <row r="589" spans="1:65" s="2" customFormat="1" ht="24.2" customHeight="1">
      <c r="A589" s="31"/>
      <c r="B589" s="32"/>
      <c r="C589" s="200" t="s">
        <v>1258</v>
      </c>
      <c r="D589" s="200" t="s">
        <v>185</v>
      </c>
      <c r="E589" s="201" t="s">
        <v>1259</v>
      </c>
      <c r="F589" s="202" t="s">
        <v>1260</v>
      </c>
      <c r="G589" s="203" t="s">
        <v>197</v>
      </c>
      <c r="H589" s="204">
        <v>1</v>
      </c>
      <c r="I589" s="205"/>
      <c r="J589" s="206">
        <f>ROUND(I589*H589,2)</f>
        <v>0</v>
      </c>
      <c r="K589" s="202" t="s">
        <v>154</v>
      </c>
      <c r="L589" s="36"/>
      <c r="M589" s="207" t="s">
        <v>1</v>
      </c>
      <c r="N589" s="208" t="s">
        <v>38</v>
      </c>
      <c r="O589" s="68"/>
      <c r="P589" s="191">
        <f>O589*H589</f>
        <v>0</v>
      </c>
      <c r="Q589" s="191">
        <v>0</v>
      </c>
      <c r="R589" s="191">
        <f>Q589*H589</f>
        <v>0</v>
      </c>
      <c r="S589" s="191">
        <v>0</v>
      </c>
      <c r="T589" s="192">
        <f>S589*H589</f>
        <v>0</v>
      </c>
      <c r="U589" s="31"/>
      <c r="V589" s="31"/>
      <c r="W589" s="31"/>
      <c r="X589" s="31"/>
      <c r="Y589" s="31"/>
      <c r="Z589" s="31"/>
      <c r="AA589" s="31"/>
      <c r="AB589" s="31"/>
      <c r="AC589" s="31"/>
      <c r="AD589" s="31"/>
      <c r="AE589" s="31"/>
      <c r="AR589" s="193" t="s">
        <v>164</v>
      </c>
      <c r="AT589" s="193" t="s">
        <v>185</v>
      </c>
      <c r="AU589" s="193" t="s">
        <v>82</v>
      </c>
      <c r="AY589" s="14" t="s">
        <v>149</v>
      </c>
      <c r="BE589" s="194">
        <f>IF(N589="základní",J589,0)</f>
        <v>0</v>
      </c>
      <c r="BF589" s="194">
        <f>IF(N589="snížená",J589,0)</f>
        <v>0</v>
      </c>
      <c r="BG589" s="194">
        <f>IF(N589="zákl. přenesená",J589,0)</f>
        <v>0</v>
      </c>
      <c r="BH589" s="194">
        <f>IF(N589="sníž. přenesená",J589,0)</f>
        <v>0</v>
      </c>
      <c r="BI589" s="194">
        <f>IF(N589="nulová",J589,0)</f>
        <v>0</v>
      </c>
      <c r="BJ589" s="14" t="s">
        <v>80</v>
      </c>
      <c r="BK589" s="194">
        <f>ROUND(I589*H589,2)</f>
        <v>0</v>
      </c>
      <c r="BL589" s="14" t="s">
        <v>164</v>
      </c>
      <c r="BM589" s="193" t="s">
        <v>1261</v>
      </c>
    </row>
    <row r="590" spans="1:65" s="2" customFormat="1" ht="29.25">
      <c r="A590" s="31"/>
      <c r="B590" s="32"/>
      <c r="C590" s="33"/>
      <c r="D590" s="195" t="s">
        <v>157</v>
      </c>
      <c r="E590" s="33"/>
      <c r="F590" s="196" t="s">
        <v>1262</v>
      </c>
      <c r="G590" s="33"/>
      <c r="H590" s="33"/>
      <c r="I590" s="197"/>
      <c r="J590" s="33"/>
      <c r="K590" s="33"/>
      <c r="L590" s="36"/>
      <c r="M590" s="198"/>
      <c r="N590" s="199"/>
      <c r="O590" s="68"/>
      <c r="P590" s="68"/>
      <c r="Q590" s="68"/>
      <c r="R590" s="68"/>
      <c r="S590" s="68"/>
      <c r="T590" s="69"/>
      <c r="U590" s="31"/>
      <c r="V590" s="31"/>
      <c r="W590" s="31"/>
      <c r="X590" s="31"/>
      <c r="Y590" s="31"/>
      <c r="Z590" s="31"/>
      <c r="AA590" s="31"/>
      <c r="AB590" s="31"/>
      <c r="AC590" s="31"/>
      <c r="AD590" s="31"/>
      <c r="AE590" s="31"/>
      <c r="AT590" s="14" t="s">
        <v>157</v>
      </c>
      <c r="AU590" s="14" t="s">
        <v>82</v>
      </c>
    </row>
    <row r="591" spans="1:65" s="2" customFormat="1" ht="24.2" customHeight="1">
      <c r="A591" s="31"/>
      <c r="B591" s="32"/>
      <c r="C591" s="200" t="s">
        <v>1263</v>
      </c>
      <c r="D591" s="200" t="s">
        <v>185</v>
      </c>
      <c r="E591" s="201" t="s">
        <v>1264</v>
      </c>
      <c r="F591" s="202" t="s">
        <v>1265</v>
      </c>
      <c r="G591" s="203" t="s">
        <v>197</v>
      </c>
      <c r="H591" s="204">
        <v>2</v>
      </c>
      <c r="I591" s="205"/>
      <c r="J591" s="206">
        <f>ROUND(I591*H591,2)</f>
        <v>0</v>
      </c>
      <c r="K591" s="202" t="s">
        <v>154</v>
      </c>
      <c r="L591" s="36"/>
      <c r="M591" s="207" t="s">
        <v>1</v>
      </c>
      <c r="N591" s="208" t="s">
        <v>38</v>
      </c>
      <c r="O591" s="68"/>
      <c r="P591" s="191">
        <f>O591*H591</f>
        <v>0</v>
      </c>
      <c r="Q591" s="191">
        <v>0</v>
      </c>
      <c r="R591" s="191">
        <f>Q591*H591</f>
        <v>0</v>
      </c>
      <c r="S591" s="191">
        <v>0</v>
      </c>
      <c r="T591" s="192">
        <f>S591*H591</f>
        <v>0</v>
      </c>
      <c r="U591" s="31"/>
      <c r="V591" s="31"/>
      <c r="W591" s="31"/>
      <c r="X591" s="31"/>
      <c r="Y591" s="31"/>
      <c r="Z591" s="31"/>
      <c r="AA591" s="31"/>
      <c r="AB591" s="31"/>
      <c r="AC591" s="31"/>
      <c r="AD591" s="31"/>
      <c r="AE591" s="31"/>
      <c r="AR591" s="193" t="s">
        <v>164</v>
      </c>
      <c r="AT591" s="193" t="s">
        <v>185</v>
      </c>
      <c r="AU591" s="193" t="s">
        <v>82</v>
      </c>
      <c r="AY591" s="14" t="s">
        <v>149</v>
      </c>
      <c r="BE591" s="194">
        <f>IF(N591="základní",J591,0)</f>
        <v>0</v>
      </c>
      <c r="BF591" s="194">
        <f>IF(N591="snížená",J591,0)</f>
        <v>0</v>
      </c>
      <c r="BG591" s="194">
        <f>IF(N591="zákl. přenesená",J591,0)</f>
        <v>0</v>
      </c>
      <c r="BH591" s="194">
        <f>IF(N591="sníž. přenesená",J591,0)</f>
        <v>0</v>
      </c>
      <c r="BI591" s="194">
        <f>IF(N591="nulová",J591,0)</f>
        <v>0</v>
      </c>
      <c r="BJ591" s="14" t="s">
        <v>80</v>
      </c>
      <c r="BK591" s="194">
        <f>ROUND(I591*H591,2)</f>
        <v>0</v>
      </c>
      <c r="BL591" s="14" t="s">
        <v>164</v>
      </c>
      <c r="BM591" s="193" t="s">
        <v>1266</v>
      </c>
    </row>
    <row r="592" spans="1:65" s="2" customFormat="1" ht="29.25">
      <c r="A592" s="31"/>
      <c r="B592" s="32"/>
      <c r="C592" s="33"/>
      <c r="D592" s="195" t="s">
        <v>157</v>
      </c>
      <c r="E592" s="33"/>
      <c r="F592" s="196" t="s">
        <v>1267</v>
      </c>
      <c r="G592" s="33"/>
      <c r="H592" s="33"/>
      <c r="I592" s="197"/>
      <c r="J592" s="33"/>
      <c r="K592" s="33"/>
      <c r="L592" s="36"/>
      <c r="M592" s="198"/>
      <c r="N592" s="199"/>
      <c r="O592" s="68"/>
      <c r="P592" s="68"/>
      <c r="Q592" s="68"/>
      <c r="R592" s="68"/>
      <c r="S592" s="68"/>
      <c r="T592" s="69"/>
      <c r="U592" s="31"/>
      <c r="V592" s="31"/>
      <c r="W592" s="31"/>
      <c r="X592" s="31"/>
      <c r="Y592" s="31"/>
      <c r="Z592" s="31"/>
      <c r="AA592" s="31"/>
      <c r="AB592" s="31"/>
      <c r="AC592" s="31"/>
      <c r="AD592" s="31"/>
      <c r="AE592" s="31"/>
      <c r="AT592" s="14" t="s">
        <v>157</v>
      </c>
      <c r="AU592" s="14" t="s">
        <v>82</v>
      </c>
    </row>
    <row r="593" spans="1:65" s="2" customFormat="1" ht="24.2" customHeight="1">
      <c r="A593" s="31"/>
      <c r="B593" s="32"/>
      <c r="C593" s="200" t="s">
        <v>1268</v>
      </c>
      <c r="D593" s="200" t="s">
        <v>185</v>
      </c>
      <c r="E593" s="201" t="s">
        <v>1269</v>
      </c>
      <c r="F593" s="202" t="s">
        <v>1270</v>
      </c>
      <c r="G593" s="203" t="s">
        <v>197</v>
      </c>
      <c r="H593" s="204">
        <v>15</v>
      </c>
      <c r="I593" s="205"/>
      <c r="J593" s="206">
        <f>ROUND(I593*H593,2)</f>
        <v>0</v>
      </c>
      <c r="K593" s="202" t="s">
        <v>154</v>
      </c>
      <c r="L593" s="36"/>
      <c r="M593" s="207" t="s">
        <v>1</v>
      </c>
      <c r="N593" s="208" t="s">
        <v>38</v>
      </c>
      <c r="O593" s="68"/>
      <c r="P593" s="191">
        <f>O593*H593</f>
        <v>0</v>
      </c>
      <c r="Q593" s="191">
        <v>0</v>
      </c>
      <c r="R593" s="191">
        <f>Q593*H593</f>
        <v>0</v>
      </c>
      <c r="S593" s="191">
        <v>0</v>
      </c>
      <c r="T593" s="192">
        <f>S593*H593</f>
        <v>0</v>
      </c>
      <c r="U593" s="31"/>
      <c r="V593" s="31"/>
      <c r="W593" s="31"/>
      <c r="X593" s="31"/>
      <c r="Y593" s="31"/>
      <c r="Z593" s="31"/>
      <c r="AA593" s="31"/>
      <c r="AB593" s="31"/>
      <c r="AC593" s="31"/>
      <c r="AD593" s="31"/>
      <c r="AE593" s="31"/>
      <c r="AR593" s="193" t="s">
        <v>164</v>
      </c>
      <c r="AT593" s="193" t="s">
        <v>185</v>
      </c>
      <c r="AU593" s="193" t="s">
        <v>82</v>
      </c>
      <c r="AY593" s="14" t="s">
        <v>149</v>
      </c>
      <c r="BE593" s="194">
        <f>IF(N593="základní",J593,0)</f>
        <v>0</v>
      </c>
      <c r="BF593" s="194">
        <f>IF(N593="snížená",J593,0)</f>
        <v>0</v>
      </c>
      <c r="BG593" s="194">
        <f>IF(N593="zákl. přenesená",J593,0)</f>
        <v>0</v>
      </c>
      <c r="BH593" s="194">
        <f>IF(N593="sníž. přenesená",J593,0)</f>
        <v>0</v>
      </c>
      <c r="BI593" s="194">
        <f>IF(N593="nulová",J593,0)</f>
        <v>0</v>
      </c>
      <c r="BJ593" s="14" t="s">
        <v>80</v>
      </c>
      <c r="BK593" s="194">
        <f>ROUND(I593*H593,2)</f>
        <v>0</v>
      </c>
      <c r="BL593" s="14" t="s">
        <v>164</v>
      </c>
      <c r="BM593" s="193" t="s">
        <v>1271</v>
      </c>
    </row>
    <row r="594" spans="1:65" s="2" customFormat="1" ht="87.75">
      <c r="A594" s="31"/>
      <c r="B594" s="32"/>
      <c r="C594" s="33"/>
      <c r="D594" s="195" t="s">
        <v>157</v>
      </c>
      <c r="E594" s="33"/>
      <c r="F594" s="196" t="s">
        <v>1272</v>
      </c>
      <c r="G594" s="33"/>
      <c r="H594" s="33"/>
      <c r="I594" s="197"/>
      <c r="J594" s="33"/>
      <c r="K594" s="33"/>
      <c r="L594" s="36"/>
      <c r="M594" s="198"/>
      <c r="N594" s="199"/>
      <c r="O594" s="68"/>
      <c r="P594" s="68"/>
      <c r="Q594" s="68"/>
      <c r="R594" s="68"/>
      <c r="S594" s="68"/>
      <c r="T594" s="69"/>
      <c r="U594" s="31"/>
      <c r="V594" s="31"/>
      <c r="W594" s="31"/>
      <c r="X594" s="31"/>
      <c r="Y594" s="31"/>
      <c r="Z594" s="31"/>
      <c r="AA594" s="31"/>
      <c r="AB594" s="31"/>
      <c r="AC594" s="31"/>
      <c r="AD594" s="31"/>
      <c r="AE594" s="31"/>
      <c r="AT594" s="14" t="s">
        <v>157</v>
      </c>
      <c r="AU594" s="14" t="s">
        <v>82</v>
      </c>
    </row>
    <row r="595" spans="1:65" s="2" customFormat="1" ht="24.2" customHeight="1">
      <c r="A595" s="31"/>
      <c r="B595" s="32"/>
      <c r="C595" s="200" t="s">
        <v>1273</v>
      </c>
      <c r="D595" s="200" t="s">
        <v>185</v>
      </c>
      <c r="E595" s="201" t="s">
        <v>1274</v>
      </c>
      <c r="F595" s="202" t="s">
        <v>1275</v>
      </c>
      <c r="G595" s="203" t="s">
        <v>197</v>
      </c>
      <c r="H595" s="204">
        <v>2</v>
      </c>
      <c r="I595" s="205"/>
      <c r="J595" s="206">
        <f>ROUND(I595*H595,2)</f>
        <v>0</v>
      </c>
      <c r="K595" s="202" t="s">
        <v>154</v>
      </c>
      <c r="L595" s="36"/>
      <c r="M595" s="207" t="s">
        <v>1</v>
      </c>
      <c r="N595" s="208" t="s">
        <v>38</v>
      </c>
      <c r="O595" s="68"/>
      <c r="P595" s="191">
        <f>O595*H595</f>
        <v>0</v>
      </c>
      <c r="Q595" s="191">
        <v>0</v>
      </c>
      <c r="R595" s="191">
        <f>Q595*H595</f>
        <v>0</v>
      </c>
      <c r="S595" s="191">
        <v>0</v>
      </c>
      <c r="T595" s="192">
        <f>S595*H595</f>
        <v>0</v>
      </c>
      <c r="U595" s="31"/>
      <c r="V595" s="31"/>
      <c r="W595" s="31"/>
      <c r="X595" s="31"/>
      <c r="Y595" s="31"/>
      <c r="Z595" s="31"/>
      <c r="AA595" s="31"/>
      <c r="AB595" s="31"/>
      <c r="AC595" s="31"/>
      <c r="AD595" s="31"/>
      <c r="AE595" s="31"/>
      <c r="AR595" s="193" t="s">
        <v>164</v>
      </c>
      <c r="AT595" s="193" t="s">
        <v>185</v>
      </c>
      <c r="AU595" s="193" t="s">
        <v>82</v>
      </c>
      <c r="AY595" s="14" t="s">
        <v>149</v>
      </c>
      <c r="BE595" s="194">
        <f>IF(N595="základní",J595,0)</f>
        <v>0</v>
      </c>
      <c r="BF595" s="194">
        <f>IF(N595="snížená",J595,0)</f>
        <v>0</v>
      </c>
      <c r="BG595" s="194">
        <f>IF(N595="zákl. přenesená",J595,0)</f>
        <v>0</v>
      </c>
      <c r="BH595" s="194">
        <f>IF(N595="sníž. přenesená",J595,0)</f>
        <v>0</v>
      </c>
      <c r="BI595" s="194">
        <f>IF(N595="nulová",J595,0)</f>
        <v>0</v>
      </c>
      <c r="BJ595" s="14" t="s">
        <v>80</v>
      </c>
      <c r="BK595" s="194">
        <f>ROUND(I595*H595,2)</f>
        <v>0</v>
      </c>
      <c r="BL595" s="14" t="s">
        <v>164</v>
      </c>
      <c r="BM595" s="193" t="s">
        <v>1276</v>
      </c>
    </row>
    <row r="596" spans="1:65" s="2" customFormat="1" ht="29.25">
      <c r="A596" s="31"/>
      <c r="B596" s="32"/>
      <c r="C596" s="33"/>
      <c r="D596" s="195" t="s">
        <v>157</v>
      </c>
      <c r="E596" s="33"/>
      <c r="F596" s="196" t="s">
        <v>1277</v>
      </c>
      <c r="G596" s="33"/>
      <c r="H596" s="33"/>
      <c r="I596" s="197"/>
      <c r="J596" s="33"/>
      <c r="K596" s="33"/>
      <c r="L596" s="36"/>
      <c r="M596" s="198"/>
      <c r="N596" s="199"/>
      <c r="O596" s="68"/>
      <c r="P596" s="68"/>
      <c r="Q596" s="68"/>
      <c r="R596" s="68"/>
      <c r="S596" s="68"/>
      <c r="T596" s="69"/>
      <c r="U596" s="31"/>
      <c r="V596" s="31"/>
      <c r="W596" s="31"/>
      <c r="X596" s="31"/>
      <c r="Y596" s="31"/>
      <c r="Z596" s="31"/>
      <c r="AA596" s="31"/>
      <c r="AB596" s="31"/>
      <c r="AC596" s="31"/>
      <c r="AD596" s="31"/>
      <c r="AE596" s="31"/>
      <c r="AT596" s="14" t="s">
        <v>157</v>
      </c>
      <c r="AU596" s="14" t="s">
        <v>82</v>
      </c>
    </row>
    <row r="597" spans="1:65" s="2" customFormat="1" ht="24.2" customHeight="1">
      <c r="A597" s="31"/>
      <c r="B597" s="32"/>
      <c r="C597" s="200" t="s">
        <v>1278</v>
      </c>
      <c r="D597" s="200" t="s">
        <v>185</v>
      </c>
      <c r="E597" s="201" t="s">
        <v>1279</v>
      </c>
      <c r="F597" s="202" t="s">
        <v>1280</v>
      </c>
      <c r="G597" s="203" t="s">
        <v>197</v>
      </c>
      <c r="H597" s="204">
        <v>2</v>
      </c>
      <c r="I597" s="205"/>
      <c r="J597" s="206">
        <f>ROUND(I597*H597,2)</f>
        <v>0</v>
      </c>
      <c r="K597" s="202" t="s">
        <v>154</v>
      </c>
      <c r="L597" s="36"/>
      <c r="M597" s="207" t="s">
        <v>1</v>
      </c>
      <c r="N597" s="208" t="s">
        <v>38</v>
      </c>
      <c r="O597" s="68"/>
      <c r="P597" s="191">
        <f>O597*H597</f>
        <v>0</v>
      </c>
      <c r="Q597" s="191">
        <v>0</v>
      </c>
      <c r="R597" s="191">
        <f>Q597*H597</f>
        <v>0</v>
      </c>
      <c r="S597" s="191">
        <v>0</v>
      </c>
      <c r="T597" s="192">
        <f>S597*H597</f>
        <v>0</v>
      </c>
      <c r="U597" s="31"/>
      <c r="V597" s="31"/>
      <c r="W597" s="31"/>
      <c r="X597" s="31"/>
      <c r="Y597" s="31"/>
      <c r="Z597" s="31"/>
      <c r="AA597" s="31"/>
      <c r="AB597" s="31"/>
      <c r="AC597" s="31"/>
      <c r="AD597" s="31"/>
      <c r="AE597" s="31"/>
      <c r="AR597" s="193" t="s">
        <v>164</v>
      </c>
      <c r="AT597" s="193" t="s">
        <v>185</v>
      </c>
      <c r="AU597" s="193" t="s">
        <v>82</v>
      </c>
      <c r="AY597" s="14" t="s">
        <v>149</v>
      </c>
      <c r="BE597" s="194">
        <f>IF(N597="základní",J597,0)</f>
        <v>0</v>
      </c>
      <c r="BF597" s="194">
        <f>IF(N597="snížená",J597,0)</f>
        <v>0</v>
      </c>
      <c r="BG597" s="194">
        <f>IF(N597="zákl. přenesená",J597,0)</f>
        <v>0</v>
      </c>
      <c r="BH597" s="194">
        <f>IF(N597="sníž. přenesená",J597,0)</f>
        <v>0</v>
      </c>
      <c r="BI597" s="194">
        <f>IF(N597="nulová",J597,0)</f>
        <v>0</v>
      </c>
      <c r="BJ597" s="14" t="s">
        <v>80</v>
      </c>
      <c r="BK597" s="194">
        <f>ROUND(I597*H597,2)</f>
        <v>0</v>
      </c>
      <c r="BL597" s="14" t="s">
        <v>164</v>
      </c>
      <c r="BM597" s="193" t="s">
        <v>1281</v>
      </c>
    </row>
    <row r="598" spans="1:65" s="2" customFormat="1" ht="58.5">
      <c r="A598" s="31"/>
      <c r="B598" s="32"/>
      <c r="C598" s="33"/>
      <c r="D598" s="195" t="s">
        <v>157</v>
      </c>
      <c r="E598" s="33"/>
      <c r="F598" s="196" t="s">
        <v>1282</v>
      </c>
      <c r="G598" s="33"/>
      <c r="H598" s="33"/>
      <c r="I598" s="197"/>
      <c r="J598" s="33"/>
      <c r="K598" s="33"/>
      <c r="L598" s="36"/>
      <c r="M598" s="198"/>
      <c r="N598" s="199"/>
      <c r="O598" s="68"/>
      <c r="P598" s="68"/>
      <c r="Q598" s="68"/>
      <c r="R598" s="68"/>
      <c r="S598" s="68"/>
      <c r="T598" s="69"/>
      <c r="U598" s="31"/>
      <c r="V598" s="31"/>
      <c r="W598" s="31"/>
      <c r="X598" s="31"/>
      <c r="Y598" s="31"/>
      <c r="Z598" s="31"/>
      <c r="AA598" s="31"/>
      <c r="AB598" s="31"/>
      <c r="AC598" s="31"/>
      <c r="AD598" s="31"/>
      <c r="AE598" s="31"/>
      <c r="AT598" s="14" t="s">
        <v>157</v>
      </c>
      <c r="AU598" s="14" t="s">
        <v>82</v>
      </c>
    </row>
    <row r="599" spans="1:65" s="2" customFormat="1" ht="24.2" customHeight="1">
      <c r="A599" s="31"/>
      <c r="B599" s="32"/>
      <c r="C599" s="200" t="s">
        <v>1283</v>
      </c>
      <c r="D599" s="200" t="s">
        <v>185</v>
      </c>
      <c r="E599" s="201" t="s">
        <v>1284</v>
      </c>
      <c r="F599" s="202" t="s">
        <v>1285</v>
      </c>
      <c r="G599" s="203" t="s">
        <v>197</v>
      </c>
      <c r="H599" s="204">
        <v>4</v>
      </c>
      <c r="I599" s="205"/>
      <c r="J599" s="206">
        <f>ROUND(I599*H599,2)</f>
        <v>0</v>
      </c>
      <c r="K599" s="202" t="s">
        <v>154</v>
      </c>
      <c r="L599" s="36"/>
      <c r="M599" s="207" t="s">
        <v>1</v>
      </c>
      <c r="N599" s="208" t="s">
        <v>38</v>
      </c>
      <c r="O599" s="68"/>
      <c r="P599" s="191">
        <f>O599*H599</f>
        <v>0</v>
      </c>
      <c r="Q599" s="191">
        <v>0</v>
      </c>
      <c r="R599" s="191">
        <f>Q599*H599</f>
        <v>0</v>
      </c>
      <c r="S599" s="191">
        <v>0</v>
      </c>
      <c r="T599" s="192">
        <f>S599*H599</f>
        <v>0</v>
      </c>
      <c r="U599" s="31"/>
      <c r="V599" s="31"/>
      <c r="W599" s="31"/>
      <c r="X599" s="31"/>
      <c r="Y599" s="31"/>
      <c r="Z599" s="31"/>
      <c r="AA599" s="31"/>
      <c r="AB599" s="31"/>
      <c r="AC599" s="31"/>
      <c r="AD599" s="31"/>
      <c r="AE599" s="31"/>
      <c r="AR599" s="193" t="s">
        <v>164</v>
      </c>
      <c r="AT599" s="193" t="s">
        <v>185</v>
      </c>
      <c r="AU599" s="193" t="s">
        <v>82</v>
      </c>
      <c r="AY599" s="14" t="s">
        <v>149</v>
      </c>
      <c r="BE599" s="194">
        <f>IF(N599="základní",J599,0)</f>
        <v>0</v>
      </c>
      <c r="BF599" s="194">
        <f>IF(N599="snížená",J599,0)</f>
        <v>0</v>
      </c>
      <c r="BG599" s="194">
        <f>IF(N599="zákl. přenesená",J599,0)</f>
        <v>0</v>
      </c>
      <c r="BH599" s="194">
        <f>IF(N599="sníž. přenesená",J599,0)</f>
        <v>0</v>
      </c>
      <c r="BI599" s="194">
        <f>IF(N599="nulová",J599,0)</f>
        <v>0</v>
      </c>
      <c r="BJ599" s="14" t="s">
        <v>80</v>
      </c>
      <c r="BK599" s="194">
        <f>ROUND(I599*H599,2)</f>
        <v>0</v>
      </c>
      <c r="BL599" s="14" t="s">
        <v>164</v>
      </c>
      <c r="BM599" s="193" t="s">
        <v>1286</v>
      </c>
    </row>
    <row r="600" spans="1:65" s="2" customFormat="1" ht="29.25">
      <c r="A600" s="31"/>
      <c r="B600" s="32"/>
      <c r="C600" s="33"/>
      <c r="D600" s="195" t="s">
        <v>157</v>
      </c>
      <c r="E600" s="33"/>
      <c r="F600" s="196" t="s">
        <v>1287</v>
      </c>
      <c r="G600" s="33"/>
      <c r="H600" s="33"/>
      <c r="I600" s="197"/>
      <c r="J600" s="33"/>
      <c r="K600" s="33"/>
      <c r="L600" s="36"/>
      <c r="M600" s="198"/>
      <c r="N600" s="199"/>
      <c r="O600" s="68"/>
      <c r="P600" s="68"/>
      <c r="Q600" s="68"/>
      <c r="R600" s="68"/>
      <c r="S600" s="68"/>
      <c r="T600" s="69"/>
      <c r="U600" s="31"/>
      <c r="V600" s="31"/>
      <c r="W600" s="31"/>
      <c r="X600" s="31"/>
      <c r="Y600" s="31"/>
      <c r="Z600" s="31"/>
      <c r="AA600" s="31"/>
      <c r="AB600" s="31"/>
      <c r="AC600" s="31"/>
      <c r="AD600" s="31"/>
      <c r="AE600" s="31"/>
      <c r="AT600" s="14" t="s">
        <v>157</v>
      </c>
      <c r="AU600" s="14" t="s">
        <v>82</v>
      </c>
    </row>
    <row r="601" spans="1:65" s="2" customFormat="1" ht="24.2" customHeight="1">
      <c r="A601" s="31"/>
      <c r="B601" s="32"/>
      <c r="C601" s="200" t="s">
        <v>1288</v>
      </c>
      <c r="D601" s="200" t="s">
        <v>185</v>
      </c>
      <c r="E601" s="201" t="s">
        <v>1289</v>
      </c>
      <c r="F601" s="202" t="s">
        <v>1290</v>
      </c>
      <c r="G601" s="203" t="s">
        <v>197</v>
      </c>
      <c r="H601" s="204">
        <v>10</v>
      </c>
      <c r="I601" s="205"/>
      <c r="J601" s="206">
        <f>ROUND(I601*H601,2)</f>
        <v>0</v>
      </c>
      <c r="K601" s="202" t="s">
        <v>154</v>
      </c>
      <c r="L601" s="36"/>
      <c r="M601" s="207" t="s">
        <v>1</v>
      </c>
      <c r="N601" s="208" t="s">
        <v>38</v>
      </c>
      <c r="O601" s="68"/>
      <c r="P601" s="191">
        <f>O601*H601</f>
        <v>0</v>
      </c>
      <c r="Q601" s="191">
        <v>0</v>
      </c>
      <c r="R601" s="191">
        <f>Q601*H601</f>
        <v>0</v>
      </c>
      <c r="S601" s="191">
        <v>0</v>
      </c>
      <c r="T601" s="192">
        <f>S601*H601</f>
        <v>0</v>
      </c>
      <c r="U601" s="31"/>
      <c r="V601" s="31"/>
      <c r="W601" s="31"/>
      <c r="X601" s="31"/>
      <c r="Y601" s="31"/>
      <c r="Z601" s="31"/>
      <c r="AA601" s="31"/>
      <c r="AB601" s="31"/>
      <c r="AC601" s="31"/>
      <c r="AD601" s="31"/>
      <c r="AE601" s="31"/>
      <c r="AR601" s="193" t="s">
        <v>164</v>
      </c>
      <c r="AT601" s="193" t="s">
        <v>185</v>
      </c>
      <c r="AU601" s="193" t="s">
        <v>82</v>
      </c>
      <c r="AY601" s="14" t="s">
        <v>149</v>
      </c>
      <c r="BE601" s="194">
        <f>IF(N601="základní",J601,0)</f>
        <v>0</v>
      </c>
      <c r="BF601" s="194">
        <f>IF(N601="snížená",J601,0)</f>
        <v>0</v>
      </c>
      <c r="BG601" s="194">
        <f>IF(N601="zákl. přenesená",J601,0)</f>
        <v>0</v>
      </c>
      <c r="BH601" s="194">
        <f>IF(N601="sníž. přenesená",J601,0)</f>
        <v>0</v>
      </c>
      <c r="BI601" s="194">
        <f>IF(N601="nulová",J601,0)</f>
        <v>0</v>
      </c>
      <c r="BJ601" s="14" t="s">
        <v>80</v>
      </c>
      <c r="BK601" s="194">
        <f>ROUND(I601*H601,2)</f>
        <v>0</v>
      </c>
      <c r="BL601" s="14" t="s">
        <v>164</v>
      </c>
      <c r="BM601" s="193" t="s">
        <v>1291</v>
      </c>
    </row>
    <row r="602" spans="1:65" s="2" customFormat="1" ht="39">
      <c r="A602" s="31"/>
      <c r="B602" s="32"/>
      <c r="C602" s="33"/>
      <c r="D602" s="195" t="s">
        <v>157</v>
      </c>
      <c r="E602" s="33"/>
      <c r="F602" s="196" t="s">
        <v>1292</v>
      </c>
      <c r="G602" s="33"/>
      <c r="H602" s="33"/>
      <c r="I602" s="197"/>
      <c r="J602" s="33"/>
      <c r="K602" s="33"/>
      <c r="L602" s="36"/>
      <c r="M602" s="198"/>
      <c r="N602" s="199"/>
      <c r="O602" s="68"/>
      <c r="P602" s="68"/>
      <c r="Q602" s="68"/>
      <c r="R602" s="68"/>
      <c r="S602" s="68"/>
      <c r="T602" s="69"/>
      <c r="U602" s="31"/>
      <c r="V602" s="31"/>
      <c r="W602" s="31"/>
      <c r="X602" s="31"/>
      <c r="Y602" s="31"/>
      <c r="Z602" s="31"/>
      <c r="AA602" s="31"/>
      <c r="AB602" s="31"/>
      <c r="AC602" s="31"/>
      <c r="AD602" s="31"/>
      <c r="AE602" s="31"/>
      <c r="AT602" s="14" t="s">
        <v>157</v>
      </c>
      <c r="AU602" s="14" t="s">
        <v>82</v>
      </c>
    </row>
    <row r="603" spans="1:65" s="2" customFormat="1" ht="24.2" customHeight="1">
      <c r="A603" s="31"/>
      <c r="B603" s="32"/>
      <c r="C603" s="200" t="s">
        <v>1293</v>
      </c>
      <c r="D603" s="200" t="s">
        <v>185</v>
      </c>
      <c r="E603" s="201" t="s">
        <v>1294</v>
      </c>
      <c r="F603" s="202" t="s">
        <v>1295</v>
      </c>
      <c r="G603" s="203" t="s">
        <v>197</v>
      </c>
      <c r="H603" s="204">
        <v>12</v>
      </c>
      <c r="I603" s="205"/>
      <c r="J603" s="206">
        <f>ROUND(I603*H603,2)</f>
        <v>0</v>
      </c>
      <c r="K603" s="202" t="s">
        <v>154</v>
      </c>
      <c r="L603" s="36"/>
      <c r="M603" s="207" t="s">
        <v>1</v>
      </c>
      <c r="N603" s="208" t="s">
        <v>38</v>
      </c>
      <c r="O603" s="68"/>
      <c r="P603" s="191">
        <f>O603*H603</f>
        <v>0</v>
      </c>
      <c r="Q603" s="191">
        <v>0</v>
      </c>
      <c r="R603" s="191">
        <f>Q603*H603</f>
        <v>0</v>
      </c>
      <c r="S603" s="191">
        <v>0</v>
      </c>
      <c r="T603" s="192">
        <f>S603*H603</f>
        <v>0</v>
      </c>
      <c r="U603" s="31"/>
      <c r="V603" s="31"/>
      <c r="W603" s="31"/>
      <c r="X603" s="31"/>
      <c r="Y603" s="31"/>
      <c r="Z603" s="31"/>
      <c r="AA603" s="31"/>
      <c r="AB603" s="31"/>
      <c r="AC603" s="31"/>
      <c r="AD603" s="31"/>
      <c r="AE603" s="31"/>
      <c r="AR603" s="193" t="s">
        <v>164</v>
      </c>
      <c r="AT603" s="193" t="s">
        <v>185</v>
      </c>
      <c r="AU603" s="193" t="s">
        <v>82</v>
      </c>
      <c r="AY603" s="14" t="s">
        <v>149</v>
      </c>
      <c r="BE603" s="194">
        <f>IF(N603="základní",J603,0)</f>
        <v>0</v>
      </c>
      <c r="BF603" s="194">
        <f>IF(N603="snížená",J603,0)</f>
        <v>0</v>
      </c>
      <c r="BG603" s="194">
        <f>IF(N603="zákl. přenesená",J603,0)</f>
        <v>0</v>
      </c>
      <c r="BH603" s="194">
        <f>IF(N603="sníž. přenesená",J603,0)</f>
        <v>0</v>
      </c>
      <c r="BI603" s="194">
        <f>IF(N603="nulová",J603,0)</f>
        <v>0</v>
      </c>
      <c r="BJ603" s="14" t="s">
        <v>80</v>
      </c>
      <c r="BK603" s="194">
        <f>ROUND(I603*H603,2)</f>
        <v>0</v>
      </c>
      <c r="BL603" s="14" t="s">
        <v>164</v>
      </c>
      <c r="BM603" s="193" t="s">
        <v>1296</v>
      </c>
    </row>
    <row r="604" spans="1:65" s="2" customFormat="1" ht="19.5">
      <c r="A604" s="31"/>
      <c r="B604" s="32"/>
      <c r="C604" s="33"/>
      <c r="D604" s="195" t="s">
        <v>157</v>
      </c>
      <c r="E604" s="33"/>
      <c r="F604" s="196" t="s">
        <v>1297</v>
      </c>
      <c r="G604" s="33"/>
      <c r="H604" s="33"/>
      <c r="I604" s="197"/>
      <c r="J604" s="33"/>
      <c r="K604" s="33"/>
      <c r="L604" s="36"/>
      <c r="M604" s="198"/>
      <c r="N604" s="199"/>
      <c r="O604" s="68"/>
      <c r="P604" s="68"/>
      <c r="Q604" s="68"/>
      <c r="R604" s="68"/>
      <c r="S604" s="68"/>
      <c r="T604" s="69"/>
      <c r="U604" s="31"/>
      <c r="V604" s="31"/>
      <c r="W604" s="31"/>
      <c r="X604" s="31"/>
      <c r="Y604" s="31"/>
      <c r="Z604" s="31"/>
      <c r="AA604" s="31"/>
      <c r="AB604" s="31"/>
      <c r="AC604" s="31"/>
      <c r="AD604" s="31"/>
      <c r="AE604" s="31"/>
      <c r="AT604" s="14" t="s">
        <v>157</v>
      </c>
      <c r="AU604" s="14" t="s">
        <v>82</v>
      </c>
    </row>
    <row r="605" spans="1:65" s="2" customFormat="1" ht="24.2" customHeight="1">
      <c r="A605" s="31"/>
      <c r="B605" s="32"/>
      <c r="C605" s="200" t="s">
        <v>1298</v>
      </c>
      <c r="D605" s="200" t="s">
        <v>185</v>
      </c>
      <c r="E605" s="201" t="s">
        <v>1299</v>
      </c>
      <c r="F605" s="202" t="s">
        <v>1300</v>
      </c>
      <c r="G605" s="203" t="s">
        <v>197</v>
      </c>
      <c r="H605" s="204">
        <v>1</v>
      </c>
      <c r="I605" s="205"/>
      <c r="J605" s="206">
        <f>ROUND(I605*H605,2)</f>
        <v>0</v>
      </c>
      <c r="K605" s="202" t="s">
        <v>154</v>
      </c>
      <c r="L605" s="36"/>
      <c r="M605" s="207" t="s">
        <v>1</v>
      </c>
      <c r="N605" s="208" t="s">
        <v>38</v>
      </c>
      <c r="O605" s="68"/>
      <c r="P605" s="191">
        <f>O605*H605</f>
        <v>0</v>
      </c>
      <c r="Q605" s="191">
        <v>0</v>
      </c>
      <c r="R605" s="191">
        <f>Q605*H605</f>
        <v>0</v>
      </c>
      <c r="S605" s="191">
        <v>0</v>
      </c>
      <c r="T605" s="192">
        <f>S605*H605</f>
        <v>0</v>
      </c>
      <c r="U605" s="31"/>
      <c r="V605" s="31"/>
      <c r="W605" s="31"/>
      <c r="X605" s="31"/>
      <c r="Y605" s="31"/>
      <c r="Z605" s="31"/>
      <c r="AA605" s="31"/>
      <c r="AB605" s="31"/>
      <c r="AC605" s="31"/>
      <c r="AD605" s="31"/>
      <c r="AE605" s="31"/>
      <c r="AR605" s="193" t="s">
        <v>164</v>
      </c>
      <c r="AT605" s="193" t="s">
        <v>185</v>
      </c>
      <c r="AU605" s="193" t="s">
        <v>82</v>
      </c>
      <c r="AY605" s="14" t="s">
        <v>149</v>
      </c>
      <c r="BE605" s="194">
        <f>IF(N605="základní",J605,0)</f>
        <v>0</v>
      </c>
      <c r="BF605" s="194">
        <f>IF(N605="snížená",J605,0)</f>
        <v>0</v>
      </c>
      <c r="BG605" s="194">
        <f>IF(N605="zákl. přenesená",J605,0)</f>
        <v>0</v>
      </c>
      <c r="BH605" s="194">
        <f>IF(N605="sníž. přenesená",J605,0)</f>
        <v>0</v>
      </c>
      <c r="BI605" s="194">
        <f>IF(N605="nulová",J605,0)</f>
        <v>0</v>
      </c>
      <c r="BJ605" s="14" t="s">
        <v>80</v>
      </c>
      <c r="BK605" s="194">
        <f>ROUND(I605*H605,2)</f>
        <v>0</v>
      </c>
      <c r="BL605" s="14" t="s">
        <v>164</v>
      </c>
      <c r="BM605" s="193" t="s">
        <v>1301</v>
      </c>
    </row>
    <row r="606" spans="1:65" s="2" customFormat="1" ht="19.5">
      <c r="A606" s="31"/>
      <c r="B606" s="32"/>
      <c r="C606" s="33"/>
      <c r="D606" s="195" t="s">
        <v>157</v>
      </c>
      <c r="E606" s="33"/>
      <c r="F606" s="196" t="s">
        <v>1302</v>
      </c>
      <c r="G606" s="33"/>
      <c r="H606" s="33"/>
      <c r="I606" s="197"/>
      <c r="J606" s="33"/>
      <c r="K606" s="33"/>
      <c r="L606" s="36"/>
      <c r="M606" s="198"/>
      <c r="N606" s="199"/>
      <c r="O606" s="68"/>
      <c r="P606" s="68"/>
      <c r="Q606" s="68"/>
      <c r="R606" s="68"/>
      <c r="S606" s="68"/>
      <c r="T606" s="69"/>
      <c r="U606" s="31"/>
      <c r="V606" s="31"/>
      <c r="W606" s="31"/>
      <c r="X606" s="31"/>
      <c r="Y606" s="31"/>
      <c r="Z606" s="31"/>
      <c r="AA606" s="31"/>
      <c r="AB606" s="31"/>
      <c r="AC606" s="31"/>
      <c r="AD606" s="31"/>
      <c r="AE606" s="31"/>
      <c r="AT606" s="14" t="s">
        <v>157</v>
      </c>
      <c r="AU606" s="14" t="s">
        <v>82</v>
      </c>
    </row>
    <row r="607" spans="1:65" s="2" customFormat="1" ht="24.2" customHeight="1">
      <c r="A607" s="31"/>
      <c r="B607" s="32"/>
      <c r="C607" s="200" t="s">
        <v>1303</v>
      </c>
      <c r="D607" s="200" t="s">
        <v>185</v>
      </c>
      <c r="E607" s="201" t="s">
        <v>1304</v>
      </c>
      <c r="F607" s="202" t="s">
        <v>1305</v>
      </c>
      <c r="G607" s="203" t="s">
        <v>197</v>
      </c>
      <c r="H607" s="204">
        <v>2</v>
      </c>
      <c r="I607" s="205"/>
      <c r="J607" s="206">
        <f>ROUND(I607*H607,2)</f>
        <v>0</v>
      </c>
      <c r="K607" s="202" t="s">
        <v>154</v>
      </c>
      <c r="L607" s="36"/>
      <c r="M607" s="207" t="s">
        <v>1</v>
      </c>
      <c r="N607" s="208" t="s">
        <v>38</v>
      </c>
      <c r="O607" s="68"/>
      <c r="P607" s="191">
        <f>O607*H607</f>
        <v>0</v>
      </c>
      <c r="Q607" s="191">
        <v>0</v>
      </c>
      <c r="R607" s="191">
        <f>Q607*H607</f>
        <v>0</v>
      </c>
      <c r="S607" s="191">
        <v>0</v>
      </c>
      <c r="T607" s="192">
        <f>S607*H607</f>
        <v>0</v>
      </c>
      <c r="U607" s="31"/>
      <c r="V607" s="31"/>
      <c r="W607" s="31"/>
      <c r="X607" s="31"/>
      <c r="Y607" s="31"/>
      <c r="Z607" s="31"/>
      <c r="AA607" s="31"/>
      <c r="AB607" s="31"/>
      <c r="AC607" s="31"/>
      <c r="AD607" s="31"/>
      <c r="AE607" s="31"/>
      <c r="AR607" s="193" t="s">
        <v>164</v>
      </c>
      <c r="AT607" s="193" t="s">
        <v>185</v>
      </c>
      <c r="AU607" s="193" t="s">
        <v>82</v>
      </c>
      <c r="AY607" s="14" t="s">
        <v>149</v>
      </c>
      <c r="BE607" s="194">
        <f>IF(N607="základní",J607,0)</f>
        <v>0</v>
      </c>
      <c r="BF607" s="194">
        <f>IF(N607="snížená",J607,0)</f>
        <v>0</v>
      </c>
      <c r="BG607" s="194">
        <f>IF(N607="zákl. přenesená",J607,0)</f>
        <v>0</v>
      </c>
      <c r="BH607" s="194">
        <f>IF(N607="sníž. přenesená",J607,0)</f>
        <v>0</v>
      </c>
      <c r="BI607" s="194">
        <f>IF(N607="nulová",J607,0)</f>
        <v>0</v>
      </c>
      <c r="BJ607" s="14" t="s">
        <v>80</v>
      </c>
      <c r="BK607" s="194">
        <f>ROUND(I607*H607,2)</f>
        <v>0</v>
      </c>
      <c r="BL607" s="14" t="s">
        <v>164</v>
      </c>
      <c r="BM607" s="193" t="s">
        <v>1306</v>
      </c>
    </row>
    <row r="608" spans="1:65" s="2" customFormat="1" ht="29.25">
      <c r="A608" s="31"/>
      <c r="B608" s="32"/>
      <c r="C608" s="33"/>
      <c r="D608" s="195" t="s">
        <v>157</v>
      </c>
      <c r="E608" s="33"/>
      <c r="F608" s="196" t="s">
        <v>1307</v>
      </c>
      <c r="G608" s="33"/>
      <c r="H608" s="33"/>
      <c r="I608" s="197"/>
      <c r="J608" s="33"/>
      <c r="K608" s="33"/>
      <c r="L608" s="36"/>
      <c r="M608" s="198"/>
      <c r="N608" s="199"/>
      <c r="O608" s="68"/>
      <c r="P608" s="68"/>
      <c r="Q608" s="68"/>
      <c r="R608" s="68"/>
      <c r="S608" s="68"/>
      <c r="T608" s="69"/>
      <c r="U608" s="31"/>
      <c r="V608" s="31"/>
      <c r="W608" s="31"/>
      <c r="X608" s="31"/>
      <c r="Y608" s="31"/>
      <c r="Z608" s="31"/>
      <c r="AA608" s="31"/>
      <c r="AB608" s="31"/>
      <c r="AC608" s="31"/>
      <c r="AD608" s="31"/>
      <c r="AE608" s="31"/>
      <c r="AT608" s="14" t="s">
        <v>157</v>
      </c>
      <c r="AU608" s="14" t="s">
        <v>82</v>
      </c>
    </row>
    <row r="609" spans="1:65" s="2" customFormat="1" ht="24.2" customHeight="1">
      <c r="A609" s="31"/>
      <c r="B609" s="32"/>
      <c r="C609" s="200" t="s">
        <v>1308</v>
      </c>
      <c r="D609" s="200" t="s">
        <v>185</v>
      </c>
      <c r="E609" s="201" t="s">
        <v>1309</v>
      </c>
      <c r="F609" s="202" t="s">
        <v>1310</v>
      </c>
      <c r="G609" s="203" t="s">
        <v>197</v>
      </c>
      <c r="H609" s="204">
        <v>1</v>
      </c>
      <c r="I609" s="205"/>
      <c r="J609" s="206">
        <f>ROUND(I609*H609,2)</f>
        <v>0</v>
      </c>
      <c r="K609" s="202" t="s">
        <v>154</v>
      </c>
      <c r="L609" s="36"/>
      <c r="M609" s="207" t="s">
        <v>1</v>
      </c>
      <c r="N609" s="208" t="s">
        <v>38</v>
      </c>
      <c r="O609" s="68"/>
      <c r="P609" s="191">
        <f>O609*H609</f>
        <v>0</v>
      </c>
      <c r="Q609" s="191">
        <v>0</v>
      </c>
      <c r="R609" s="191">
        <f>Q609*H609</f>
        <v>0</v>
      </c>
      <c r="S609" s="191">
        <v>0</v>
      </c>
      <c r="T609" s="192">
        <f>S609*H609</f>
        <v>0</v>
      </c>
      <c r="U609" s="31"/>
      <c r="V609" s="31"/>
      <c r="W609" s="31"/>
      <c r="X609" s="31"/>
      <c r="Y609" s="31"/>
      <c r="Z609" s="31"/>
      <c r="AA609" s="31"/>
      <c r="AB609" s="31"/>
      <c r="AC609" s="31"/>
      <c r="AD609" s="31"/>
      <c r="AE609" s="31"/>
      <c r="AR609" s="193" t="s">
        <v>164</v>
      </c>
      <c r="AT609" s="193" t="s">
        <v>185</v>
      </c>
      <c r="AU609" s="193" t="s">
        <v>82</v>
      </c>
      <c r="AY609" s="14" t="s">
        <v>149</v>
      </c>
      <c r="BE609" s="194">
        <f>IF(N609="základní",J609,0)</f>
        <v>0</v>
      </c>
      <c r="BF609" s="194">
        <f>IF(N609="snížená",J609,0)</f>
        <v>0</v>
      </c>
      <c r="BG609" s="194">
        <f>IF(N609="zákl. přenesená",J609,0)</f>
        <v>0</v>
      </c>
      <c r="BH609" s="194">
        <f>IF(N609="sníž. přenesená",J609,0)</f>
        <v>0</v>
      </c>
      <c r="BI609" s="194">
        <f>IF(N609="nulová",J609,0)</f>
        <v>0</v>
      </c>
      <c r="BJ609" s="14" t="s">
        <v>80</v>
      </c>
      <c r="BK609" s="194">
        <f>ROUND(I609*H609,2)</f>
        <v>0</v>
      </c>
      <c r="BL609" s="14" t="s">
        <v>164</v>
      </c>
      <c r="BM609" s="193" t="s">
        <v>1311</v>
      </c>
    </row>
    <row r="610" spans="1:65" s="2" customFormat="1" ht="39">
      <c r="A610" s="31"/>
      <c r="B610" s="32"/>
      <c r="C610" s="33"/>
      <c r="D610" s="195" t="s">
        <v>157</v>
      </c>
      <c r="E610" s="33"/>
      <c r="F610" s="196" t="s">
        <v>1312</v>
      </c>
      <c r="G610" s="33"/>
      <c r="H610" s="33"/>
      <c r="I610" s="197"/>
      <c r="J610" s="33"/>
      <c r="K610" s="33"/>
      <c r="L610" s="36"/>
      <c r="M610" s="198"/>
      <c r="N610" s="199"/>
      <c r="O610" s="68"/>
      <c r="P610" s="68"/>
      <c r="Q610" s="68"/>
      <c r="R610" s="68"/>
      <c r="S610" s="68"/>
      <c r="T610" s="69"/>
      <c r="U610" s="31"/>
      <c r="V610" s="31"/>
      <c r="W610" s="31"/>
      <c r="X610" s="31"/>
      <c r="Y610" s="31"/>
      <c r="Z610" s="31"/>
      <c r="AA610" s="31"/>
      <c r="AB610" s="31"/>
      <c r="AC610" s="31"/>
      <c r="AD610" s="31"/>
      <c r="AE610" s="31"/>
      <c r="AT610" s="14" t="s">
        <v>157</v>
      </c>
      <c r="AU610" s="14" t="s">
        <v>82</v>
      </c>
    </row>
    <row r="611" spans="1:65" s="2" customFormat="1" ht="24.2" customHeight="1">
      <c r="A611" s="31"/>
      <c r="B611" s="32"/>
      <c r="C611" s="200" t="s">
        <v>1313</v>
      </c>
      <c r="D611" s="200" t="s">
        <v>185</v>
      </c>
      <c r="E611" s="201" t="s">
        <v>1314</v>
      </c>
      <c r="F611" s="202" t="s">
        <v>1315</v>
      </c>
      <c r="G611" s="203" t="s">
        <v>197</v>
      </c>
      <c r="H611" s="204">
        <v>11</v>
      </c>
      <c r="I611" s="205"/>
      <c r="J611" s="206">
        <f>ROUND(I611*H611,2)</f>
        <v>0</v>
      </c>
      <c r="K611" s="202" t="s">
        <v>154</v>
      </c>
      <c r="L611" s="36"/>
      <c r="M611" s="207" t="s">
        <v>1</v>
      </c>
      <c r="N611" s="208" t="s">
        <v>38</v>
      </c>
      <c r="O611" s="68"/>
      <c r="P611" s="191">
        <f>O611*H611</f>
        <v>0</v>
      </c>
      <c r="Q611" s="191">
        <v>0</v>
      </c>
      <c r="R611" s="191">
        <f>Q611*H611</f>
        <v>0</v>
      </c>
      <c r="S611" s="191">
        <v>0</v>
      </c>
      <c r="T611" s="192">
        <f>S611*H611</f>
        <v>0</v>
      </c>
      <c r="U611" s="31"/>
      <c r="V611" s="31"/>
      <c r="W611" s="31"/>
      <c r="X611" s="31"/>
      <c r="Y611" s="31"/>
      <c r="Z611" s="31"/>
      <c r="AA611" s="31"/>
      <c r="AB611" s="31"/>
      <c r="AC611" s="31"/>
      <c r="AD611" s="31"/>
      <c r="AE611" s="31"/>
      <c r="AR611" s="193" t="s">
        <v>164</v>
      </c>
      <c r="AT611" s="193" t="s">
        <v>185</v>
      </c>
      <c r="AU611" s="193" t="s">
        <v>82</v>
      </c>
      <c r="AY611" s="14" t="s">
        <v>149</v>
      </c>
      <c r="BE611" s="194">
        <f>IF(N611="základní",J611,0)</f>
        <v>0</v>
      </c>
      <c r="BF611" s="194">
        <f>IF(N611="snížená",J611,0)</f>
        <v>0</v>
      </c>
      <c r="BG611" s="194">
        <f>IF(N611="zákl. přenesená",J611,0)</f>
        <v>0</v>
      </c>
      <c r="BH611" s="194">
        <f>IF(N611="sníž. přenesená",J611,0)</f>
        <v>0</v>
      </c>
      <c r="BI611" s="194">
        <f>IF(N611="nulová",J611,0)</f>
        <v>0</v>
      </c>
      <c r="BJ611" s="14" t="s">
        <v>80</v>
      </c>
      <c r="BK611" s="194">
        <f>ROUND(I611*H611,2)</f>
        <v>0</v>
      </c>
      <c r="BL611" s="14" t="s">
        <v>164</v>
      </c>
      <c r="BM611" s="193" t="s">
        <v>1316</v>
      </c>
    </row>
    <row r="612" spans="1:65" s="2" customFormat="1" ht="39">
      <c r="A612" s="31"/>
      <c r="B612" s="32"/>
      <c r="C612" s="33"/>
      <c r="D612" s="195" t="s">
        <v>157</v>
      </c>
      <c r="E612" s="33"/>
      <c r="F612" s="196" t="s">
        <v>1317</v>
      </c>
      <c r="G612" s="33"/>
      <c r="H612" s="33"/>
      <c r="I612" s="197"/>
      <c r="J612" s="33"/>
      <c r="K612" s="33"/>
      <c r="L612" s="36"/>
      <c r="M612" s="198"/>
      <c r="N612" s="199"/>
      <c r="O612" s="68"/>
      <c r="P612" s="68"/>
      <c r="Q612" s="68"/>
      <c r="R612" s="68"/>
      <c r="S612" s="68"/>
      <c r="T612" s="69"/>
      <c r="U612" s="31"/>
      <c r="V612" s="31"/>
      <c r="W612" s="31"/>
      <c r="X612" s="31"/>
      <c r="Y612" s="31"/>
      <c r="Z612" s="31"/>
      <c r="AA612" s="31"/>
      <c r="AB612" s="31"/>
      <c r="AC612" s="31"/>
      <c r="AD612" s="31"/>
      <c r="AE612" s="31"/>
      <c r="AT612" s="14" t="s">
        <v>157</v>
      </c>
      <c r="AU612" s="14" t="s">
        <v>82</v>
      </c>
    </row>
    <row r="613" spans="1:65" s="2" customFormat="1" ht="24.2" customHeight="1">
      <c r="A613" s="31"/>
      <c r="B613" s="32"/>
      <c r="C613" s="200" t="s">
        <v>1318</v>
      </c>
      <c r="D613" s="200" t="s">
        <v>185</v>
      </c>
      <c r="E613" s="201" t="s">
        <v>1319</v>
      </c>
      <c r="F613" s="202" t="s">
        <v>1320</v>
      </c>
      <c r="G613" s="203" t="s">
        <v>197</v>
      </c>
      <c r="H613" s="204">
        <v>2</v>
      </c>
      <c r="I613" s="205"/>
      <c r="J613" s="206">
        <f>ROUND(I613*H613,2)</f>
        <v>0</v>
      </c>
      <c r="K613" s="202" t="s">
        <v>154</v>
      </c>
      <c r="L613" s="36"/>
      <c r="M613" s="207" t="s">
        <v>1</v>
      </c>
      <c r="N613" s="208" t="s">
        <v>38</v>
      </c>
      <c r="O613" s="68"/>
      <c r="P613" s="191">
        <f>O613*H613</f>
        <v>0</v>
      </c>
      <c r="Q613" s="191">
        <v>0</v>
      </c>
      <c r="R613" s="191">
        <f>Q613*H613</f>
        <v>0</v>
      </c>
      <c r="S613" s="191">
        <v>0</v>
      </c>
      <c r="T613" s="192">
        <f>S613*H613</f>
        <v>0</v>
      </c>
      <c r="U613" s="31"/>
      <c r="V613" s="31"/>
      <c r="W613" s="31"/>
      <c r="X613" s="31"/>
      <c r="Y613" s="31"/>
      <c r="Z613" s="31"/>
      <c r="AA613" s="31"/>
      <c r="AB613" s="31"/>
      <c r="AC613" s="31"/>
      <c r="AD613" s="31"/>
      <c r="AE613" s="31"/>
      <c r="AR613" s="193" t="s">
        <v>164</v>
      </c>
      <c r="AT613" s="193" t="s">
        <v>185</v>
      </c>
      <c r="AU613" s="193" t="s">
        <v>82</v>
      </c>
      <c r="AY613" s="14" t="s">
        <v>149</v>
      </c>
      <c r="BE613" s="194">
        <f>IF(N613="základní",J613,0)</f>
        <v>0</v>
      </c>
      <c r="BF613" s="194">
        <f>IF(N613="snížená",J613,0)</f>
        <v>0</v>
      </c>
      <c r="BG613" s="194">
        <f>IF(N613="zákl. přenesená",J613,0)</f>
        <v>0</v>
      </c>
      <c r="BH613" s="194">
        <f>IF(N613="sníž. přenesená",J613,0)</f>
        <v>0</v>
      </c>
      <c r="BI613" s="194">
        <f>IF(N613="nulová",J613,0)</f>
        <v>0</v>
      </c>
      <c r="BJ613" s="14" t="s">
        <v>80</v>
      </c>
      <c r="BK613" s="194">
        <f>ROUND(I613*H613,2)</f>
        <v>0</v>
      </c>
      <c r="BL613" s="14" t="s">
        <v>164</v>
      </c>
      <c r="BM613" s="193" t="s">
        <v>1321</v>
      </c>
    </row>
    <row r="614" spans="1:65" s="2" customFormat="1" ht="39">
      <c r="A614" s="31"/>
      <c r="B614" s="32"/>
      <c r="C614" s="33"/>
      <c r="D614" s="195" t="s">
        <v>157</v>
      </c>
      <c r="E614" s="33"/>
      <c r="F614" s="196" t="s">
        <v>1322</v>
      </c>
      <c r="G614" s="33"/>
      <c r="H614" s="33"/>
      <c r="I614" s="197"/>
      <c r="J614" s="33"/>
      <c r="K614" s="33"/>
      <c r="L614" s="36"/>
      <c r="M614" s="198"/>
      <c r="N614" s="199"/>
      <c r="O614" s="68"/>
      <c r="P614" s="68"/>
      <c r="Q614" s="68"/>
      <c r="R614" s="68"/>
      <c r="S614" s="68"/>
      <c r="T614" s="69"/>
      <c r="U614" s="31"/>
      <c r="V614" s="31"/>
      <c r="W614" s="31"/>
      <c r="X614" s="31"/>
      <c r="Y614" s="31"/>
      <c r="Z614" s="31"/>
      <c r="AA614" s="31"/>
      <c r="AB614" s="31"/>
      <c r="AC614" s="31"/>
      <c r="AD614" s="31"/>
      <c r="AE614" s="31"/>
      <c r="AT614" s="14" t="s">
        <v>157</v>
      </c>
      <c r="AU614" s="14" t="s">
        <v>82</v>
      </c>
    </row>
    <row r="615" spans="1:65" s="2" customFormat="1" ht="24.2" customHeight="1">
      <c r="A615" s="31"/>
      <c r="B615" s="32"/>
      <c r="C615" s="200" t="s">
        <v>1323</v>
      </c>
      <c r="D615" s="200" t="s">
        <v>185</v>
      </c>
      <c r="E615" s="201" t="s">
        <v>1324</v>
      </c>
      <c r="F615" s="202" t="s">
        <v>1325</v>
      </c>
      <c r="G615" s="203" t="s">
        <v>197</v>
      </c>
      <c r="H615" s="204">
        <v>13</v>
      </c>
      <c r="I615" s="205"/>
      <c r="J615" s="206">
        <f>ROUND(I615*H615,2)</f>
        <v>0</v>
      </c>
      <c r="K615" s="202" t="s">
        <v>154</v>
      </c>
      <c r="L615" s="36"/>
      <c r="M615" s="207" t="s">
        <v>1</v>
      </c>
      <c r="N615" s="208" t="s">
        <v>38</v>
      </c>
      <c r="O615" s="68"/>
      <c r="P615" s="191">
        <f>O615*H615</f>
        <v>0</v>
      </c>
      <c r="Q615" s="191">
        <v>0</v>
      </c>
      <c r="R615" s="191">
        <f>Q615*H615</f>
        <v>0</v>
      </c>
      <c r="S615" s="191">
        <v>0</v>
      </c>
      <c r="T615" s="192">
        <f>S615*H615</f>
        <v>0</v>
      </c>
      <c r="U615" s="31"/>
      <c r="V615" s="31"/>
      <c r="W615" s="31"/>
      <c r="X615" s="31"/>
      <c r="Y615" s="31"/>
      <c r="Z615" s="31"/>
      <c r="AA615" s="31"/>
      <c r="AB615" s="31"/>
      <c r="AC615" s="31"/>
      <c r="AD615" s="31"/>
      <c r="AE615" s="31"/>
      <c r="AR615" s="193" t="s">
        <v>164</v>
      </c>
      <c r="AT615" s="193" t="s">
        <v>185</v>
      </c>
      <c r="AU615" s="193" t="s">
        <v>82</v>
      </c>
      <c r="AY615" s="14" t="s">
        <v>149</v>
      </c>
      <c r="BE615" s="194">
        <f>IF(N615="základní",J615,0)</f>
        <v>0</v>
      </c>
      <c r="BF615" s="194">
        <f>IF(N615="snížená",J615,0)</f>
        <v>0</v>
      </c>
      <c r="BG615" s="194">
        <f>IF(N615="zákl. přenesená",J615,0)</f>
        <v>0</v>
      </c>
      <c r="BH615" s="194">
        <f>IF(N615="sníž. přenesená",J615,0)</f>
        <v>0</v>
      </c>
      <c r="BI615" s="194">
        <f>IF(N615="nulová",J615,0)</f>
        <v>0</v>
      </c>
      <c r="BJ615" s="14" t="s">
        <v>80</v>
      </c>
      <c r="BK615" s="194">
        <f>ROUND(I615*H615,2)</f>
        <v>0</v>
      </c>
      <c r="BL615" s="14" t="s">
        <v>164</v>
      </c>
      <c r="BM615" s="193" t="s">
        <v>1326</v>
      </c>
    </row>
    <row r="616" spans="1:65" s="2" customFormat="1" ht="39">
      <c r="A616" s="31"/>
      <c r="B616" s="32"/>
      <c r="C616" s="33"/>
      <c r="D616" s="195" t="s">
        <v>157</v>
      </c>
      <c r="E616" s="33"/>
      <c r="F616" s="196" t="s">
        <v>1327</v>
      </c>
      <c r="G616" s="33"/>
      <c r="H616" s="33"/>
      <c r="I616" s="197"/>
      <c r="J616" s="33"/>
      <c r="K616" s="33"/>
      <c r="L616" s="36"/>
      <c r="M616" s="198"/>
      <c r="N616" s="199"/>
      <c r="O616" s="68"/>
      <c r="P616" s="68"/>
      <c r="Q616" s="68"/>
      <c r="R616" s="68"/>
      <c r="S616" s="68"/>
      <c r="T616" s="69"/>
      <c r="U616" s="31"/>
      <c r="V616" s="31"/>
      <c r="W616" s="31"/>
      <c r="X616" s="31"/>
      <c r="Y616" s="31"/>
      <c r="Z616" s="31"/>
      <c r="AA616" s="31"/>
      <c r="AB616" s="31"/>
      <c r="AC616" s="31"/>
      <c r="AD616" s="31"/>
      <c r="AE616" s="31"/>
      <c r="AT616" s="14" t="s">
        <v>157</v>
      </c>
      <c r="AU616" s="14" t="s">
        <v>82</v>
      </c>
    </row>
    <row r="617" spans="1:65" s="2" customFormat="1" ht="24.2" customHeight="1">
      <c r="A617" s="31"/>
      <c r="B617" s="32"/>
      <c r="C617" s="200" t="s">
        <v>1328</v>
      </c>
      <c r="D617" s="200" t="s">
        <v>185</v>
      </c>
      <c r="E617" s="201" t="s">
        <v>1329</v>
      </c>
      <c r="F617" s="202" t="s">
        <v>1330</v>
      </c>
      <c r="G617" s="203" t="s">
        <v>1023</v>
      </c>
      <c r="H617" s="204">
        <v>40</v>
      </c>
      <c r="I617" s="205"/>
      <c r="J617" s="206">
        <f>ROUND(I617*H617,2)</f>
        <v>0</v>
      </c>
      <c r="K617" s="202" t="s">
        <v>154</v>
      </c>
      <c r="L617" s="36"/>
      <c r="M617" s="207" t="s">
        <v>1</v>
      </c>
      <c r="N617" s="208" t="s">
        <v>38</v>
      </c>
      <c r="O617" s="68"/>
      <c r="P617" s="191">
        <f>O617*H617</f>
        <v>0</v>
      </c>
      <c r="Q617" s="191">
        <v>0</v>
      </c>
      <c r="R617" s="191">
        <f>Q617*H617</f>
        <v>0</v>
      </c>
      <c r="S617" s="191">
        <v>0</v>
      </c>
      <c r="T617" s="192">
        <f>S617*H617</f>
        <v>0</v>
      </c>
      <c r="U617" s="31"/>
      <c r="V617" s="31"/>
      <c r="W617" s="31"/>
      <c r="X617" s="31"/>
      <c r="Y617" s="31"/>
      <c r="Z617" s="31"/>
      <c r="AA617" s="31"/>
      <c r="AB617" s="31"/>
      <c r="AC617" s="31"/>
      <c r="AD617" s="31"/>
      <c r="AE617" s="31"/>
      <c r="AR617" s="193" t="s">
        <v>164</v>
      </c>
      <c r="AT617" s="193" t="s">
        <v>185</v>
      </c>
      <c r="AU617" s="193" t="s">
        <v>82</v>
      </c>
      <c r="AY617" s="14" t="s">
        <v>149</v>
      </c>
      <c r="BE617" s="194">
        <f>IF(N617="základní",J617,0)</f>
        <v>0</v>
      </c>
      <c r="BF617" s="194">
        <f>IF(N617="snížená",J617,0)</f>
        <v>0</v>
      </c>
      <c r="BG617" s="194">
        <f>IF(N617="zákl. přenesená",J617,0)</f>
        <v>0</v>
      </c>
      <c r="BH617" s="194">
        <f>IF(N617="sníž. přenesená",J617,0)</f>
        <v>0</v>
      </c>
      <c r="BI617" s="194">
        <f>IF(N617="nulová",J617,0)</f>
        <v>0</v>
      </c>
      <c r="BJ617" s="14" t="s">
        <v>80</v>
      </c>
      <c r="BK617" s="194">
        <f>ROUND(I617*H617,2)</f>
        <v>0</v>
      </c>
      <c r="BL617" s="14" t="s">
        <v>164</v>
      </c>
      <c r="BM617" s="193" t="s">
        <v>1331</v>
      </c>
    </row>
    <row r="618" spans="1:65" s="2" customFormat="1" ht="11.25">
      <c r="A618" s="31"/>
      <c r="B618" s="32"/>
      <c r="C618" s="33"/>
      <c r="D618" s="195" t="s">
        <v>157</v>
      </c>
      <c r="E618" s="33"/>
      <c r="F618" s="196" t="s">
        <v>1330</v>
      </c>
      <c r="G618" s="33"/>
      <c r="H618" s="33"/>
      <c r="I618" s="197"/>
      <c r="J618" s="33"/>
      <c r="K618" s="33"/>
      <c r="L618" s="36"/>
      <c r="M618" s="198"/>
      <c r="N618" s="199"/>
      <c r="O618" s="68"/>
      <c r="P618" s="68"/>
      <c r="Q618" s="68"/>
      <c r="R618" s="68"/>
      <c r="S618" s="68"/>
      <c r="T618" s="69"/>
      <c r="U618" s="31"/>
      <c r="V618" s="31"/>
      <c r="W618" s="31"/>
      <c r="X618" s="31"/>
      <c r="Y618" s="31"/>
      <c r="Z618" s="31"/>
      <c r="AA618" s="31"/>
      <c r="AB618" s="31"/>
      <c r="AC618" s="31"/>
      <c r="AD618" s="31"/>
      <c r="AE618" s="31"/>
      <c r="AT618" s="14" t="s">
        <v>157</v>
      </c>
      <c r="AU618" s="14" t="s">
        <v>82</v>
      </c>
    </row>
    <row r="619" spans="1:65" s="2" customFormat="1" ht="37.9" customHeight="1">
      <c r="A619" s="31"/>
      <c r="B619" s="32"/>
      <c r="C619" s="200" t="s">
        <v>1332</v>
      </c>
      <c r="D619" s="200" t="s">
        <v>185</v>
      </c>
      <c r="E619" s="201" t="s">
        <v>1333</v>
      </c>
      <c r="F619" s="202" t="s">
        <v>1334</v>
      </c>
      <c r="G619" s="203" t="s">
        <v>197</v>
      </c>
      <c r="H619" s="204">
        <v>1</v>
      </c>
      <c r="I619" s="205"/>
      <c r="J619" s="206">
        <f>ROUND(I619*H619,2)</f>
        <v>0</v>
      </c>
      <c r="K619" s="202" t="s">
        <v>154</v>
      </c>
      <c r="L619" s="36"/>
      <c r="M619" s="207" t="s">
        <v>1</v>
      </c>
      <c r="N619" s="208" t="s">
        <v>38</v>
      </c>
      <c r="O619" s="68"/>
      <c r="P619" s="191">
        <f>O619*H619</f>
        <v>0</v>
      </c>
      <c r="Q619" s="191">
        <v>0</v>
      </c>
      <c r="R619" s="191">
        <f>Q619*H619</f>
        <v>0</v>
      </c>
      <c r="S619" s="191">
        <v>0</v>
      </c>
      <c r="T619" s="192">
        <f>S619*H619</f>
        <v>0</v>
      </c>
      <c r="U619" s="31"/>
      <c r="V619" s="31"/>
      <c r="W619" s="31"/>
      <c r="X619" s="31"/>
      <c r="Y619" s="31"/>
      <c r="Z619" s="31"/>
      <c r="AA619" s="31"/>
      <c r="AB619" s="31"/>
      <c r="AC619" s="31"/>
      <c r="AD619" s="31"/>
      <c r="AE619" s="31"/>
      <c r="AR619" s="193" t="s">
        <v>164</v>
      </c>
      <c r="AT619" s="193" t="s">
        <v>185</v>
      </c>
      <c r="AU619" s="193" t="s">
        <v>82</v>
      </c>
      <c r="AY619" s="14" t="s">
        <v>149</v>
      </c>
      <c r="BE619" s="194">
        <f>IF(N619="základní",J619,0)</f>
        <v>0</v>
      </c>
      <c r="BF619" s="194">
        <f>IF(N619="snížená",J619,0)</f>
        <v>0</v>
      </c>
      <c r="BG619" s="194">
        <f>IF(N619="zákl. přenesená",J619,0)</f>
        <v>0</v>
      </c>
      <c r="BH619" s="194">
        <f>IF(N619="sníž. přenesená",J619,0)</f>
        <v>0</v>
      </c>
      <c r="BI619" s="194">
        <f>IF(N619="nulová",J619,0)</f>
        <v>0</v>
      </c>
      <c r="BJ619" s="14" t="s">
        <v>80</v>
      </c>
      <c r="BK619" s="194">
        <f>ROUND(I619*H619,2)</f>
        <v>0</v>
      </c>
      <c r="BL619" s="14" t="s">
        <v>164</v>
      </c>
      <c r="BM619" s="193" t="s">
        <v>1335</v>
      </c>
    </row>
    <row r="620" spans="1:65" s="2" customFormat="1" ht="29.25">
      <c r="A620" s="31"/>
      <c r="B620" s="32"/>
      <c r="C620" s="33"/>
      <c r="D620" s="195" t="s">
        <v>157</v>
      </c>
      <c r="E620" s="33"/>
      <c r="F620" s="196" t="s">
        <v>1336</v>
      </c>
      <c r="G620" s="33"/>
      <c r="H620" s="33"/>
      <c r="I620" s="197"/>
      <c r="J620" s="33"/>
      <c r="K620" s="33"/>
      <c r="L620" s="36"/>
      <c r="M620" s="198"/>
      <c r="N620" s="199"/>
      <c r="O620" s="68"/>
      <c r="P620" s="68"/>
      <c r="Q620" s="68"/>
      <c r="R620" s="68"/>
      <c r="S620" s="68"/>
      <c r="T620" s="69"/>
      <c r="U620" s="31"/>
      <c r="V620" s="31"/>
      <c r="W620" s="31"/>
      <c r="X620" s="31"/>
      <c r="Y620" s="31"/>
      <c r="Z620" s="31"/>
      <c r="AA620" s="31"/>
      <c r="AB620" s="31"/>
      <c r="AC620" s="31"/>
      <c r="AD620" s="31"/>
      <c r="AE620" s="31"/>
      <c r="AT620" s="14" t="s">
        <v>157</v>
      </c>
      <c r="AU620" s="14" t="s">
        <v>82</v>
      </c>
    </row>
    <row r="621" spans="1:65" s="2" customFormat="1" ht="24.2" customHeight="1">
      <c r="A621" s="31"/>
      <c r="B621" s="32"/>
      <c r="C621" s="200" t="s">
        <v>1337</v>
      </c>
      <c r="D621" s="200" t="s">
        <v>185</v>
      </c>
      <c r="E621" s="201" t="s">
        <v>1338</v>
      </c>
      <c r="F621" s="202" t="s">
        <v>1339</v>
      </c>
      <c r="G621" s="203" t="s">
        <v>197</v>
      </c>
      <c r="H621" s="204">
        <v>1</v>
      </c>
      <c r="I621" s="205"/>
      <c r="J621" s="206">
        <f>ROUND(I621*H621,2)</f>
        <v>0</v>
      </c>
      <c r="K621" s="202" t="s">
        <v>154</v>
      </c>
      <c r="L621" s="36"/>
      <c r="M621" s="207" t="s">
        <v>1</v>
      </c>
      <c r="N621" s="208" t="s">
        <v>38</v>
      </c>
      <c r="O621" s="68"/>
      <c r="P621" s="191">
        <f>O621*H621</f>
        <v>0</v>
      </c>
      <c r="Q621" s="191">
        <v>0</v>
      </c>
      <c r="R621" s="191">
        <f>Q621*H621</f>
        <v>0</v>
      </c>
      <c r="S621" s="191">
        <v>0</v>
      </c>
      <c r="T621" s="192">
        <f>S621*H621</f>
        <v>0</v>
      </c>
      <c r="U621" s="31"/>
      <c r="V621" s="31"/>
      <c r="W621" s="31"/>
      <c r="X621" s="31"/>
      <c r="Y621" s="31"/>
      <c r="Z621" s="31"/>
      <c r="AA621" s="31"/>
      <c r="AB621" s="31"/>
      <c r="AC621" s="31"/>
      <c r="AD621" s="31"/>
      <c r="AE621" s="31"/>
      <c r="AR621" s="193" t="s">
        <v>164</v>
      </c>
      <c r="AT621" s="193" t="s">
        <v>185</v>
      </c>
      <c r="AU621" s="193" t="s">
        <v>82</v>
      </c>
      <c r="AY621" s="14" t="s">
        <v>149</v>
      </c>
      <c r="BE621" s="194">
        <f>IF(N621="základní",J621,0)</f>
        <v>0</v>
      </c>
      <c r="BF621" s="194">
        <f>IF(N621="snížená",J621,0)</f>
        <v>0</v>
      </c>
      <c r="BG621" s="194">
        <f>IF(N621="zákl. přenesená",J621,0)</f>
        <v>0</v>
      </c>
      <c r="BH621" s="194">
        <f>IF(N621="sníž. přenesená",J621,0)</f>
        <v>0</v>
      </c>
      <c r="BI621" s="194">
        <f>IF(N621="nulová",J621,0)</f>
        <v>0</v>
      </c>
      <c r="BJ621" s="14" t="s">
        <v>80</v>
      </c>
      <c r="BK621" s="194">
        <f>ROUND(I621*H621,2)</f>
        <v>0</v>
      </c>
      <c r="BL621" s="14" t="s">
        <v>164</v>
      </c>
      <c r="BM621" s="193" t="s">
        <v>1340</v>
      </c>
    </row>
    <row r="622" spans="1:65" s="2" customFormat="1" ht="87.75">
      <c r="A622" s="31"/>
      <c r="B622" s="32"/>
      <c r="C622" s="33"/>
      <c r="D622" s="195" t="s">
        <v>157</v>
      </c>
      <c r="E622" s="33"/>
      <c r="F622" s="196" t="s">
        <v>1341</v>
      </c>
      <c r="G622" s="33"/>
      <c r="H622" s="33"/>
      <c r="I622" s="197"/>
      <c r="J622" s="33"/>
      <c r="K622" s="33"/>
      <c r="L622" s="36"/>
      <c r="M622" s="198"/>
      <c r="N622" s="199"/>
      <c r="O622" s="68"/>
      <c r="P622" s="68"/>
      <c r="Q622" s="68"/>
      <c r="R622" s="68"/>
      <c r="S622" s="68"/>
      <c r="T622" s="69"/>
      <c r="U622" s="31"/>
      <c r="V622" s="31"/>
      <c r="W622" s="31"/>
      <c r="X622" s="31"/>
      <c r="Y622" s="31"/>
      <c r="Z622" s="31"/>
      <c r="AA622" s="31"/>
      <c r="AB622" s="31"/>
      <c r="AC622" s="31"/>
      <c r="AD622" s="31"/>
      <c r="AE622" s="31"/>
      <c r="AT622" s="14" t="s">
        <v>157</v>
      </c>
      <c r="AU622" s="14" t="s">
        <v>82</v>
      </c>
    </row>
    <row r="623" spans="1:65" s="2" customFormat="1" ht="24.2" customHeight="1">
      <c r="A623" s="31"/>
      <c r="B623" s="32"/>
      <c r="C623" s="200" t="s">
        <v>1342</v>
      </c>
      <c r="D623" s="200" t="s">
        <v>185</v>
      </c>
      <c r="E623" s="201" t="s">
        <v>1343</v>
      </c>
      <c r="F623" s="202" t="s">
        <v>1344</v>
      </c>
      <c r="G623" s="203" t="s">
        <v>197</v>
      </c>
      <c r="H623" s="204">
        <v>4</v>
      </c>
      <c r="I623" s="205"/>
      <c r="J623" s="206">
        <f>ROUND(I623*H623,2)</f>
        <v>0</v>
      </c>
      <c r="K623" s="202" t="s">
        <v>154</v>
      </c>
      <c r="L623" s="36"/>
      <c r="M623" s="207" t="s">
        <v>1</v>
      </c>
      <c r="N623" s="208" t="s">
        <v>38</v>
      </c>
      <c r="O623" s="68"/>
      <c r="P623" s="191">
        <f>O623*H623</f>
        <v>0</v>
      </c>
      <c r="Q623" s="191">
        <v>0</v>
      </c>
      <c r="R623" s="191">
        <f>Q623*H623</f>
        <v>0</v>
      </c>
      <c r="S623" s="191">
        <v>0</v>
      </c>
      <c r="T623" s="192">
        <f>S623*H623</f>
        <v>0</v>
      </c>
      <c r="U623" s="31"/>
      <c r="V623" s="31"/>
      <c r="W623" s="31"/>
      <c r="X623" s="31"/>
      <c r="Y623" s="31"/>
      <c r="Z623" s="31"/>
      <c r="AA623" s="31"/>
      <c r="AB623" s="31"/>
      <c r="AC623" s="31"/>
      <c r="AD623" s="31"/>
      <c r="AE623" s="31"/>
      <c r="AR623" s="193" t="s">
        <v>164</v>
      </c>
      <c r="AT623" s="193" t="s">
        <v>185</v>
      </c>
      <c r="AU623" s="193" t="s">
        <v>82</v>
      </c>
      <c r="AY623" s="14" t="s">
        <v>149</v>
      </c>
      <c r="BE623" s="194">
        <f>IF(N623="základní",J623,0)</f>
        <v>0</v>
      </c>
      <c r="BF623" s="194">
        <f>IF(N623="snížená",J623,0)</f>
        <v>0</v>
      </c>
      <c r="BG623" s="194">
        <f>IF(N623="zákl. přenesená",J623,0)</f>
        <v>0</v>
      </c>
      <c r="BH623" s="194">
        <f>IF(N623="sníž. přenesená",J623,0)</f>
        <v>0</v>
      </c>
      <c r="BI623" s="194">
        <f>IF(N623="nulová",J623,0)</f>
        <v>0</v>
      </c>
      <c r="BJ623" s="14" t="s">
        <v>80</v>
      </c>
      <c r="BK623" s="194">
        <f>ROUND(I623*H623,2)</f>
        <v>0</v>
      </c>
      <c r="BL623" s="14" t="s">
        <v>164</v>
      </c>
      <c r="BM623" s="193" t="s">
        <v>1345</v>
      </c>
    </row>
    <row r="624" spans="1:65" s="2" customFormat="1" ht="29.25">
      <c r="A624" s="31"/>
      <c r="B624" s="32"/>
      <c r="C624" s="33"/>
      <c r="D624" s="195" t="s">
        <v>157</v>
      </c>
      <c r="E624" s="33"/>
      <c r="F624" s="196" t="s">
        <v>1346</v>
      </c>
      <c r="G624" s="33"/>
      <c r="H624" s="33"/>
      <c r="I624" s="197"/>
      <c r="J624" s="33"/>
      <c r="K624" s="33"/>
      <c r="L624" s="36"/>
      <c r="M624" s="198"/>
      <c r="N624" s="199"/>
      <c r="O624" s="68"/>
      <c r="P624" s="68"/>
      <c r="Q624" s="68"/>
      <c r="R624" s="68"/>
      <c r="S624" s="68"/>
      <c r="T624" s="69"/>
      <c r="U624" s="31"/>
      <c r="V624" s="31"/>
      <c r="W624" s="31"/>
      <c r="X624" s="31"/>
      <c r="Y624" s="31"/>
      <c r="Z624" s="31"/>
      <c r="AA624" s="31"/>
      <c r="AB624" s="31"/>
      <c r="AC624" s="31"/>
      <c r="AD624" s="31"/>
      <c r="AE624" s="31"/>
      <c r="AT624" s="14" t="s">
        <v>157</v>
      </c>
      <c r="AU624" s="14" t="s">
        <v>82</v>
      </c>
    </row>
    <row r="625" spans="1:65" s="2" customFormat="1" ht="24.2" customHeight="1">
      <c r="A625" s="31"/>
      <c r="B625" s="32"/>
      <c r="C625" s="200" t="s">
        <v>1347</v>
      </c>
      <c r="D625" s="200" t="s">
        <v>185</v>
      </c>
      <c r="E625" s="201" t="s">
        <v>1348</v>
      </c>
      <c r="F625" s="202" t="s">
        <v>1349</v>
      </c>
      <c r="G625" s="203" t="s">
        <v>197</v>
      </c>
      <c r="H625" s="204">
        <v>15</v>
      </c>
      <c r="I625" s="205"/>
      <c r="J625" s="206">
        <f>ROUND(I625*H625,2)</f>
        <v>0</v>
      </c>
      <c r="K625" s="202" t="s">
        <v>154</v>
      </c>
      <c r="L625" s="36"/>
      <c r="M625" s="207" t="s">
        <v>1</v>
      </c>
      <c r="N625" s="208" t="s">
        <v>38</v>
      </c>
      <c r="O625" s="68"/>
      <c r="P625" s="191">
        <f>O625*H625</f>
        <v>0</v>
      </c>
      <c r="Q625" s="191">
        <v>0</v>
      </c>
      <c r="R625" s="191">
        <f>Q625*H625</f>
        <v>0</v>
      </c>
      <c r="S625" s="191">
        <v>0</v>
      </c>
      <c r="T625" s="192">
        <f>S625*H625</f>
        <v>0</v>
      </c>
      <c r="U625" s="31"/>
      <c r="V625" s="31"/>
      <c r="W625" s="31"/>
      <c r="X625" s="31"/>
      <c r="Y625" s="31"/>
      <c r="Z625" s="31"/>
      <c r="AA625" s="31"/>
      <c r="AB625" s="31"/>
      <c r="AC625" s="31"/>
      <c r="AD625" s="31"/>
      <c r="AE625" s="31"/>
      <c r="AR625" s="193" t="s">
        <v>164</v>
      </c>
      <c r="AT625" s="193" t="s">
        <v>185</v>
      </c>
      <c r="AU625" s="193" t="s">
        <v>82</v>
      </c>
      <c r="AY625" s="14" t="s">
        <v>149</v>
      </c>
      <c r="BE625" s="194">
        <f>IF(N625="základní",J625,0)</f>
        <v>0</v>
      </c>
      <c r="BF625" s="194">
        <f>IF(N625="snížená",J625,0)</f>
        <v>0</v>
      </c>
      <c r="BG625" s="194">
        <f>IF(N625="zákl. přenesená",J625,0)</f>
        <v>0</v>
      </c>
      <c r="BH625" s="194">
        <f>IF(N625="sníž. přenesená",J625,0)</f>
        <v>0</v>
      </c>
      <c r="BI625" s="194">
        <f>IF(N625="nulová",J625,0)</f>
        <v>0</v>
      </c>
      <c r="BJ625" s="14" t="s">
        <v>80</v>
      </c>
      <c r="BK625" s="194">
        <f>ROUND(I625*H625,2)</f>
        <v>0</v>
      </c>
      <c r="BL625" s="14" t="s">
        <v>164</v>
      </c>
      <c r="BM625" s="193" t="s">
        <v>1350</v>
      </c>
    </row>
    <row r="626" spans="1:65" s="2" customFormat="1" ht="29.25">
      <c r="A626" s="31"/>
      <c r="B626" s="32"/>
      <c r="C626" s="33"/>
      <c r="D626" s="195" t="s">
        <v>157</v>
      </c>
      <c r="E626" s="33"/>
      <c r="F626" s="196" t="s">
        <v>1351</v>
      </c>
      <c r="G626" s="33"/>
      <c r="H626" s="33"/>
      <c r="I626" s="197"/>
      <c r="J626" s="33"/>
      <c r="K626" s="33"/>
      <c r="L626" s="36"/>
      <c r="M626" s="198"/>
      <c r="N626" s="199"/>
      <c r="O626" s="68"/>
      <c r="P626" s="68"/>
      <c r="Q626" s="68"/>
      <c r="R626" s="68"/>
      <c r="S626" s="68"/>
      <c r="T626" s="69"/>
      <c r="U626" s="31"/>
      <c r="V626" s="31"/>
      <c r="W626" s="31"/>
      <c r="X626" s="31"/>
      <c r="Y626" s="31"/>
      <c r="Z626" s="31"/>
      <c r="AA626" s="31"/>
      <c r="AB626" s="31"/>
      <c r="AC626" s="31"/>
      <c r="AD626" s="31"/>
      <c r="AE626" s="31"/>
      <c r="AT626" s="14" t="s">
        <v>157</v>
      </c>
      <c r="AU626" s="14" t="s">
        <v>82</v>
      </c>
    </row>
    <row r="627" spans="1:65" s="2" customFormat="1" ht="24.2" customHeight="1">
      <c r="A627" s="31"/>
      <c r="B627" s="32"/>
      <c r="C627" s="200" t="s">
        <v>1352</v>
      </c>
      <c r="D627" s="200" t="s">
        <v>185</v>
      </c>
      <c r="E627" s="201" t="s">
        <v>1353</v>
      </c>
      <c r="F627" s="202" t="s">
        <v>1354</v>
      </c>
      <c r="G627" s="203" t="s">
        <v>197</v>
      </c>
      <c r="H627" s="204">
        <v>4</v>
      </c>
      <c r="I627" s="205"/>
      <c r="J627" s="206">
        <f>ROUND(I627*H627,2)</f>
        <v>0</v>
      </c>
      <c r="K627" s="202" t="s">
        <v>154</v>
      </c>
      <c r="L627" s="36"/>
      <c r="M627" s="207" t="s">
        <v>1</v>
      </c>
      <c r="N627" s="208" t="s">
        <v>38</v>
      </c>
      <c r="O627" s="68"/>
      <c r="P627" s="191">
        <f>O627*H627</f>
        <v>0</v>
      </c>
      <c r="Q627" s="191">
        <v>0</v>
      </c>
      <c r="R627" s="191">
        <f>Q627*H627</f>
        <v>0</v>
      </c>
      <c r="S627" s="191">
        <v>0</v>
      </c>
      <c r="T627" s="192">
        <f>S627*H627</f>
        <v>0</v>
      </c>
      <c r="U627" s="31"/>
      <c r="V627" s="31"/>
      <c r="W627" s="31"/>
      <c r="X627" s="31"/>
      <c r="Y627" s="31"/>
      <c r="Z627" s="31"/>
      <c r="AA627" s="31"/>
      <c r="AB627" s="31"/>
      <c r="AC627" s="31"/>
      <c r="AD627" s="31"/>
      <c r="AE627" s="31"/>
      <c r="AR627" s="193" t="s">
        <v>164</v>
      </c>
      <c r="AT627" s="193" t="s">
        <v>185</v>
      </c>
      <c r="AU627" s="193" t="s">
        <v>82</v>
      </c>
      <c r="AY627" s="14" t="s">
        <v>149</v>
      </c>
      <c r="BE627" s="194">
        <f>IF(N627="základní",J627,0)</f>
        <v>0</v>
      </c>
      <c r="BF627" s="194">
        <f>IF(N627="snížená",J627,0)</f>
        <v>0</v>
      </c>
      <c r="BG627" s="194">
        <f>IF(N627="zákl. přenesená",J627,0)</f>
        <v>0</v>
      </c>
      <c r="BH627" s="194">
        <f>IF(N627="sníž. přenesená",J627,0)</f>
        <v>0</v>
      </c>
      <c r="BI627" s="194">
        <f>IF(N627="nulová",J627,0)</f>
        <v>0</v>
      </c>
      <c r="BJ627" s="14" t="s">
        <v>80</v>
      </c>
      <c r="BK627" s="194">
        <f>ROUND(I627*H627,2)</f>
        <v>0</v>
      </c>
      <c r="BL627" s="14" t="s">
        <v>164</v>
      </c>
      <c r="BM627" s="193" t="s">
        <v>1355</v>
      </c>
    </row>
    <row r="628" spans="1:65" s="2" customFormat="1" ht="78">
      <c r="A628" s="31"/>
      <c r="B628" s="32"/>
      <c r="C628" s="33"/>
      <c r="D628" s="195" t="s">
        <v>157</v>
      </c>
      <c r="E628" s="33"/>
      <c r="F628" s="196" t="s">
        <v>1356</v>
      </c>
      <c r="G628" s="33"/>
      <c r="H628" s="33"/>
      <c r="I628" s="197"/>
      <c r="J628" s="33"/>
      <c r="K628" s="33"/>
      <c r="L628" s="36"/>
      <c r="M628" s="198"/>
      <c r="N628" s="199"/>
      <c r="O628" s="68"/>
      <c r="P628" s="68"/>
      <c r="Q628" s="68"/>
      <c r="R628" s="68"/>
      <c r="S628" s="68"/>
      <c r="T628" s="69"/>
      <c r="U628" s="31"/>
      <c r="V628" s="31"/>
      <c r="W628" s="31"/>
      <c r="X628" s="31"/>
      <c r="Y628" s="31"/>
      <c r="Z628" s="31"/>
      <c r="AA628" s="31"/>
      <c r="AB628" s="31"/>
      <c r="AC628" s="31"/>
      <c r="AD628" s="31"/>
      <c r="AE628" s="31"/>
      <c r="AT628" s="14" t="s">
        <v>157</v>
      </c>
      <c r="AU628" s="14" t="s">
        <v>82</v>
      </c>
    </row>
    <row r="629" spans="1:65" s="2" customFormat="1" ht="24.2" customHeight="1">
      <c r="A629" s="31"/>
      <c r="B629" s="32"/>
      <c r="C629" s="200" t="s">
        <v>1357</v>
      </c>
      <c r="D629" s="200" t="s">
        <v>185</v>
      </c>
      <c r="E629" s="201" t="s">
        <v>1358</v>
      </c>
      <c r="F629" s="202" t="s">
        <v>1359</v>
      </c>
      <c r="G629" s="203" t="s">
        <v>197</v>
      </c>
      <c r="H629" s="204">
        <v>15</v>
      </c>
      <c r="I629" s="205"/>
      <c r="J629" s="206">
        <f>ROUND(I629*H629,2)</f>
        <v>0</v>
      </c>
      <c r="K629" s="202" t="s">
        <v>154</v>
      </c>
      <c r="L629" s="36"/>
      <c r="M629" s="207" t="s">
        <v>1</v>
      </c>
      <c r="N629" s="208" t="s">
        <v>38</v>
      </c>
      <c r="O629" s="68"/>
      <c r="P629" s="191">
        <f>O629*H629</f>
        <v>0</v>
      </c>
      <c r="Q629" s="191">
        <v>0</v>
      </c>
      <c r="R629" s="191">
        <f>Q629*H629</f>
        <v>0</v>
      </c>
      <c r="S629" s="191">
        <v>0</v>
      </c>
      <c r="T629" s="192">
        <f>S629*H629</f>
        <v>0</v>
      </c>
      <c r="U629" s="31"/>
      <c r="V629" s="31"/>
      <c r="W629" s="31"/>
      <c r="X629" s="31"/>
      <c r="Y629" s="31"/>
      <c r="Z629" s="31"/>
      <c r="AA629" s="31"/>
      <c r="AB629" s="31"/>
      <c r="AC629" s="31"/>
      <c r="AD629" s="31"/>
      <c r="AE629" s="31"/>
      <c r="AR629" s="193" t="s">
        <v>164</v>
      </c>
      <c r="AT629" s="193" t="s">
        <v>185</v>
      </c>
      <c r="AU629" s="193" t="s">
        <v>82</v>
      </c>
      <c r="AY629" s="14" t="s">
        <v>149</v>
      </c>
      <c r="BE629" s="194">
        <f>IF(N629="základní",J629,0)</f>
        <v>0</v>
      </c>
      <c r="BF629" s="194">
        <f>IF(N629="snížená",J629,0)</f>
        <v>0</v>
      </c>
      <c r="BG629" s="194">
        <f>IF(N629="zákl. přenesená",J629,0)</f>
        <v>0</v>
      </c>
      <c r="BH629" s="194">
        <f>IF(N629="sníž. přenesená",J629,0)</f>
        <v>0</v>
      </c>
      <c r="BI629" s="194">
        <f>IF(N629="nulová",J629,0)</f>
        <v>0</v>
      </c>
      <c r="BJ629" s="14" t="s">
        <v>80</v>
      </c>
      <c r="BK629" s="194">
        <f>ROUND(I629*H629,2)</f>
        <v>0</v>
      </c>
      <c r="BL629" s="14" t="s">
        <v>164</v>
      </c>
      <c r="BM629" s="193" t="s">
        <v>1360</v>
      </c>
    </row>
    <row r="630" spans="1:65" s="2" customFormat="1" ht="78">
      <c r="A630" s="31"/>
      <c r="B630" s="32"/>
      <c r="C630" s="33"/>
      <c r="D630" s="195" t="s">
        <v>157</v>
      </c>
      <c r="E630" s="33"/>
      <c r="F630" s="196" t="s">
        <v>1361</v>
      </c>
      <c r="G630" s="33"/>
      <c r="H630" s="33"/>
      <c r="I630" s="197"/>
      <c r="J630" s="33"/>
      <c r="K630" s="33"/>
      <c r="L630" s="36"/>
      <c r="M630" s="198"/>
      <c r="N630" s="199"/>
      <c r="O630" s="68"/>
      <c r="P630" s="68"/>
      <c r="Q630" s="68"/>
      <c r="R630" s="68"/>
      <c r="S630" s="68"/>
      <c r="T630" s="69"/>
      <c r="U630" s="31"/>
      <c r="V630" s="31"/>
      <c r="W630" s="31"/>
      <c r="X630" s="31"/>
      <c r="Y630" s="31"/>
      <c r="Z630" s="31"/>
      <c r="AA630" s="31"/>
      <c r="AB630" s="31"/>
      <c r="AC630" s="31"/>
      <c r="AD630" s="31"/>
      <c r="AE630" s="31"/>
      <c r="AT630" s="14" t="s">
        <v>157</v>
      </c>
      <c r="AU630" s="14" t="s">
        <v>82</v>
      </c>
    </row>
    <row r="631" spans="1:65" s="2" customFormat="1" ht="24.2" customHeight="1">
      <c r="A631" s="31"/>
      <c r="B631" s="32"/>
      <c r="C631" s="200" t="s">
        <v>1362</v>
      </c>
      <c r="D631" s="200" t="s">
        <v>185</v>
      </c>
      <c r="E631" s="201" t="s">
        <v>1363</v>
      </c>
      <c r="F631" s="202" t="s">
        <v>1364</v>
      </c>
      <c r="G631" s="203" t="s">
        <v>197</v>
      </c>
      <c r="H631" s="204">
        <v>1</v>
      </c>
      <c r="I631" s="205"/>
      <c r="J631" s="206">
        <f>ROUND(I631*H631,2)</f>
        <v>0</v>
      </c>
      <c r="K631" s="202" t="s">
        <v>154</v>
      </c>
      <c r="L631" s="36"/>
      <c r="M631" s="207" t="s">
        <v>1</v>
      </c>
      <c r="N631" s="208" t="s">
        <v>38</v>
      </c>
      <c r="O631" s="68"/>
      <c r="P631" s="191">
        <f>O631*H631</f>
        <v>0</v>
      </c>
      <c r="Q631" s="191">
        <v>0</v>
      </c>
      <c r="R631" s="191">
        <f>Q631*H631</f>
        <v>0</v>
      </c>
      <c r="S631" s="191">
        <v>0</v>
      </c>
      <c r="T631" s="192">
        <f>S631*H631</f>
        <v>0</v>
      </c>
      <c r="U631" s="31"/>
      <c r="V631" s="31"/>
      <c r="W631" s="31"/>
      <c r="X631" s="31"/>
      <c r="Y631" s="31"/>
      <c r="Z631" s="31"/>
      <c r="AA631" s="31"/>
      <c r="AB631" s="31"/>
      <c r="AC631" s="31"/>
      <c r="AD631" s="31"/>
      <c r="AE631" s="31"/>
      <c r="AR631" s="193" t="s">
        <v>164</v>
      </c>
      <c r="AT631" s="193" t="s">
        <v>185</v>
      </c>
      <c r="AU631" s="193" t="s">
        <v>82</v>
      </c>
      <c r="AY631" s="14" t="s">
        <v>149</v>
      </c>
      <c r="BE631" s="194">
        <f>IF(N631="základní",J631,0)</f>
        <v>0</v>
      </c>
      <c r="BF631" s="194">
        <f>IF(N631="snížená",J631,0)</f>
        <v>0</v>
      </c>
      <c r="BG631" s="194">
        <f>IF(N631="zákl. přenesená",J631,0)</f>
        <v>0</v>
      </c>
      <c r="BH631" s="194">
        <f>IF(N631="sníž. přenesená",J631,0)</f>
        <v>0</v>
      </c>
      <c r="BI631" s="194">
        <f>IF(N631="nulová",J631,0)</f>
        <v>0</v>
      </c>
      <c r="BJ631" s="14" t="s">
        <v>80</v>
      </c>
      <c r="BK631" s="194">
        <f>ROUND(I631*H631,2)</f>
        <v>0</v>
      </c>
      <c r="BL631" s="14" t="s">
        <v>164</v>
      </c>
      <c r="BM631" s="193" t="s">
        <v>1365</v>
      </c>
    </row>
    <row r="632" spans="1:65" s="2" customFormat="1" ht="58.5">
      <c r="A632" s="31"/>
      <c r="B632" s="32"/>
      <c r="C632" s="33"/>
      <c r="D632" s="195" t="s">
        <v>157</v>
      </c>
      <c r="E632" s="33"/>
      <c r="F632" s="196" t="s">
        <v>1366</v>
      </c>
      <c r="G632" s="33"/>
      <c r="H632" s="33"/>
      <c r="I632" s="197"/>
      <c r="J632" s="33"/>
      <c r="K632" s="33"/>
      <c r="L632" s="36"/>
      <c r="M632" s="198"/>
      <c r="N632" s="199"/>
      <c r="O632" s="68"/>
      <c r="P632" s="68"/>
      <c r="Q632" s="68"/>
      <c r="R632" s="68"/>
      <c r="S632" s="68"/>
      <c r="T632" s="69"/>
      <c r="U632" s="31"/>
      <c r="V632" s="31"/>
      <c r="W632" s="31"/>
      <c r="X632" s="31"/>
      <c r="Y632" s="31"/>
      <c r="Z632" s="31"/>
      <c r="AA632" s="31"/>
      <c r="AB632" s="31"/>
      <c r="AC632" s="31"/>
      <c r="AD632" s="31"/>
      <c r="AE632" s="31"/>
      <c r="AT632" s="14" t="s">
        <v>157</v>
      </c>
      <c r="AU632" s="14" t="s">
        <v>82</v>
      </c>
    </row>
    <row r="633" spans="1:65" s="2" customFormat="1" ht="24.2" customHeight="1">
      <c r="A633" s="31"/>
      <c r="B633" s="32"/>
      <c r="C633" s="200" t="s">
        <v>1367</v>
      </c>
      <c r="D633" s="200" t="s">
        <v>185</v>
      </c>
      <c r="E633" s="201" t="s">
        <v>1368</v>
      </c>
      <c r="F633" s="202" t="s">
        <v>1369</v>
      </c>
      <c r="G633" s="203" t="s">
        <v>197</v>
      </c>
      <c r="H633" s="204">
        <v>1</v>
      </c>
      <c r="I633" s="205"/>
      <c r="J633" s="206">
        <f>ROUND(I633*H633,2)</f>
        <v>0</v>
      </c>
      <c r="K633" s="202" t="s">
        <v>154</v>
      </c>
      <c r="L633" s="36"/>
      <c r="M633" s="207" t="s">
        <v>1</v>
      </c>
      <c r="N633" s="208" t="s">
        <v>38</v>
      </c>
      <c r="O633" s="68"/>
      <c r="P633" s="191">
        <f>O633*H633</f>
        <v>0</v>
      </c>
      <c r="Q633" s="191">
        <v>0</v>
      </c>
      <c r="R633" s="191">
        <f>Q633*H633</f>
        <v>0</v>
      </c>
      <c r="S633" s="191">
        <v>0</v>
      </c>
      <c r="T633" s="192">
        <f>S633*H633</f>
        <v>0</v>
      </c>
      <c r="U633" s="31"/>
      <c r="V633" s="31"/>
      <c r="W633" s="31"/>
      <c r="X633" s="31"/>
      <c r="Y633" s="31"/>
      <c r="Z633" s="31"/>
      <c r="AA633" s="31"/>
      <c r="AB633" s="31"/>
      <c r="AC633" s="31"/>
      <c r="AD633" s="31"/>
      <c r="AE633" s="31"/>
      <c r="AR633" s="193" t="s">
        <v>80</v>
      </c>
      <c r="AT633" s="193" t="s">
        <v>185</v>
      </c>
      <c r="AU633" s="193" t="s">
        <v>82</v>
      </c>
      <c r="AY633" s="14" t="s">
        <v>149</v>
      </c>
      <c r="BE633" s="194">
        <f>IF(N633="základní",J633,0)</f>
        <v>0</v>
      </c>
      <c r="BF633" s="194">
        <f>IF(N633="snížená",J633,0)</f>
        <v>0</v>
      </c>
      <c r="BG633" s="194">
        <f>IF(N633="zákl. přenesená",J633,0)</f>
        <v>0</v>
      </c>
      <c r="BH633" s="194">
        <f>IF(N633="sníž. přenesená",J633,0)</f>
        <v>0</v>
      </c>
      <c r="BI633" s="194">
        <f>IF(N633="nulová",J633,0)</f>
        <v>0</v>
      </c>
      <c r="BJ633" s="14" t="s">
        <v>80</v>
      </c>
      <c r="BK633" s="194">
        <f>ROUND(I633*H633,2)</f>
        <v>0</v>
      </c>
      <c r="BL633" s="14" t="s">
        <v>80</v>
      </c>
      <c r="BM633" s="193" t="s">
        <v>1370</v>
      </c>
    </row>
    <row r="634" spans="1:65" s="2" customFormat="1" ht="11.25">
      <c r="A634" s="31"/>
      <c r="B634" s="32"/>
      <c r="C634" s="33"/>
      <c r="D634" s="195" t="s">
        <v>157</v>
      </c>
      <c r="E634" s="33"/>
      <c r="F634" s="196" t="s">
        <v>1369</v>
      </c>
      <c r="G634" s="33"/>
      <c r="H634" s="33"/>
      <c r="I634" s="197"/>
      <c r="J634" s="33"/>
      <c r="K634" s="33"/>
      <c r="L634" s="36"/>
      <c r="M634" s="198"/>
      <c r="N634" s="199"/>
      <c r="O634" s="68"/>
      <c r="P634" s="68"/>
      <c r="Q634" s="68"/>
      <c r="R634" s="68"/>
      <c r="S634" s="68"/>
      <c r="T634" s="69"/>
      <c r="U634" s="31"/>
      <c r="V634" s="31"/>
      <c r="W634" s="31"/>
      <c r="X634" s="31"/>
      <c r="Y634" s="31"/>
      <c r="Z634" s="31"/>
      <c r="AA634" s="31"/>
      <c r="AB634" s="31"/>
      <c r="AC634" s="31"/>
      <c r="AD634" s="31"/>
      <c r="AE634" s="31"/>
      <c r="AT634" s="14" t="s">
        <v>157</v>
      </c>
      <c r="AU634" s="14" t="s">
        <v>82</v>
      </c>
    </row>
    <row r="635" spans="1:65" s="2" customFormat="1" ht="24.2" customHeight="1">
      <c r="A635" s="31"/>
      <c r="B635" s="32"/>
      <c r="C635" s="200" t="s">
        <v>1371</v>
      </c>
      <c r="D635" s="200" t="s">
        <v>185</v>
      </c>
      <c r="E635" s="201" t="s">
        <v>1372</v>
      </c>
      <c r="F635" s="202" t="s">
        <v>1373</v>
      </c>
      <c r="G635" s="203" t="s">
        <v>197</v>
      </c>
      <c r="H635" s="204">
        <v>1</v>
      </c>
      <c r="I635" s="205"/>
      <c r="J635" s="206">
        <f>ROUND(I635*H635,2)</f>
        <v>0</v>
      </c>
      <c r="K635" s="202" t="s">
        <v>154</v>
      </c>
      <c r="L635" s="36"/>
      <c r="M635" s="207" t="s">
        <v>1</v>
      </c>
      <c r="N635" s="208" t="s">
        <v>38</v>
      </c>
      <c r="O635" s="68"/>
      <c r="P635" s="191">
        <f>O635*H635</f>
        <v>0</v>
      </c>
      <c r="Q635" s="191">
        <v>0</v>
      </c>
      <c r="R635" s="191">
        <f>Q635*H635</f>
        <v>0</v>
      </c>
      <c r="S635" s="191">
        <v>0</v>
      </c>
      <c r="T635" s="192">
        <f>S635*H635</f>
        <v>0</v>
      </c>
      <c r="U635" s="31"/>
      <c r="V635" s="31"/>
      <c r="W635" s="31"/>
      <c r="X635" s="31"/>
      <c r="Y635" s="31"/>
      <c r="Z635" s="31"/>
      <c r="AA635" s="31"/>
      <c r="AB635" s="31"/>
      <c r="AC635" s="31"/>
      <c r="AD635" s="31"/>
      <c r="AE635" s="31"/>
      <c r="AR635" s="193" t="s">
        <v>164</v>
      </c>
      <c r="AT635" s="193" t="s">
        <v>185</v>
      </c>
      <c r="AU635" s="193" t="s">
        <v>82</v>
      </c>
      <c r="AY635" s="14" t="s">
        <v>149</v>
      </c>
      <c r="BE635" s="194">
        <f>IF(N635="základní",J635,0)</f>
        <v>0</v>
      </c>
      <c r="BF635" s="194">
        <f>IF(N635="snížená",J635,0)</f>
        <v>0</v>
      </c>
      <c r="BG635" s="194">
        <f>IF(N635="zákl. přenesená",J635,0)</f>
        <v>0</v>
      </c>
      <c r="BH635" s="194">
        <f>IF(N635="sníž. přenesená",J635,0)</f>
        <v>0</v>
      </c>
      <c r="BI635" s="194">
        <f>IF(N635="nulová",J635,0)</f>
        <v>0</v>
      </c>
      <c r="BJ635" s="14" t="s">
        <v>80</v>
      </c>
      <c r="BK635" s="194">
        <f>ROUND(I635*H635,2)</f>
        <v>0</v>
      </c>
      <c r="BL635" s="14" t="s">
        <v>164</v>
      </c>
      <c r="BM635" s="193" t="s">
        <v>1374</v>
      </c>
    </row>
    <row r="636" spans="1:65" s="2" customFormat="1" ht="48.75">
      <c r="A636" s="31"/>
      <c r="B636" s="32"/>
      <c r="C636" s="33"/>
      <c r="D636" s="195" t="s">
        <v>157</v>
      </c>
      <c r="E636" s="33"/>
      <c r="F636" s="196" t="s">
        <v>1375</v>
      </c>
      <c r="G636" s="33"/>
      <c r="H636" s="33"/>
      <c r="I636" s="197"/>
      <c r="J636" s="33"/>
      <c r="K636" s="33"/>
      <c r="L636" s="36"/>
      <c r="M636" s="198"/>
      <c r="N636" s="199"/>
      <c r="O636" s="68"/>
      <c r="P636" s="68"/>
      <c r="Q636" s="68"/>
      <c r="R636" s="68"/>
      <c r="S636" s="68"/>
      <c r="T636" s="69"/>
      <c r="U636" s="31"/>
      <c r="V636" s="31"/>
      <c r="W636" s="31"/>
      <c r="X636" s="31"/>
      <c r="Y636" s="31"/>
      <c r="Z636" s="31"/>
      <c r="AA636" s="31"/>
      <c r="AB636" s="31"/>
      <c r="AC636" s="31"/>
      <c r="AD636" s="31"/>
      <c r="AE636" s="31"/>
      <c r="AT636" s="14" t="s">
        <v>157</v>
      </c>
      <c r="AU636" s="14" t="s">
        <v>82</v>
      </c>
    </row>
    <row r="637" spans="1:65" s="2" customFormat="1" ht="37.9" customHeight="1">
      <c r="A637" s="31"/>
      <c r="B637" s="32"/>
      <c r="C637" s="200" t="s">
        <v>1376</v>
      </c>
      <c r="D637" s="200" t="s">
        <v>185</v>
      </c>
      <c r="E637" s="201" t="s">
        <v>1377</v>
      </c>
      <c r="F637" s="202" t="s">
        <v>1378</v>
      </c>
      <c r="G637" s="203" t="s">
        <v>197</v>
      </c>
      <c r="H637" s="204">
        <v>1</v>
      </c>
      <c r="I637" s="205"/>
      <c r="J637" s="206">
        <f>ROUND(I637*H637,2)</f>
        <v>0</v>
      </c>
      <c r="K637" s="202" t="s">
        <v>154</v>
      </c>
      <c r="L637" s="36"/>
      <c r="M637" s="207" t="s">
        <v>1</v>
      </c>
      <c r="N637" s="208" t="s">
        <v>38</v>
      </c>
      <c r="O637" s="68"/>
      <c r="P637" s="191">
        <f>O637*H637</f>
        <v>0</v>
      </c>
      <c r="Q637" s="191">
        <v>0</v>
      </c>
      <c r="R637" s="191">
        <f>Q637*H637</f>
        <v>0</v>
      </c>
      <c r="S637" s="191">
        <v>0</v>
      </c>
      <c r="T637" s="192">
        <f>S637*H637</f>
        <v>0</v>
      </c>
      <c r="U637" s="31"/>
      <c r="V637" s="31"/>
      <c r="W637" s="31"/>
      <c r="X637" s="31"/>
      <c r="Y637" s="31"/>
      <c r="Z637" s="31"/>
      <c r="AA637" s="31"/>
      <c r="AB637" s="31"/>
      <c r="AC637" s="31"/>
      <c r="AD637" s="31"/>
      <c r="AE637" s="31"/>
      <c r="AR637" s="193" t="s">
        <v>164</v>
      </c>
      <c r="AT637" s="193" t="s">
        <v>185</v>
      </c>
      <c r="AU637" s="193" t="s">
        <v>82</v>
      </c>
      <c r="AY637" s="14" t="s">
        <v>149</v>
      </c>
      <c r="BE637" s="194">
        <f>IF(N637="základní",J637,0)</f>
        <v>0</v>
      </c>
      <c r="BF637" s="194">
        <f>IF(N637="snížená",J637,0)</f>
        <v>0</v>
      </c>
      <c r="BG637" s="194">
        <f>IF(N637="zákl. přenesená",J637,0)</f>
        <v>0</v>
      </c>
      <c r="BH637" s="194">
        <f>IF(N637="sníž. přenesená",J637,0)</f>
        <v>0</v>
      </c>
      <c r="BI637" s="194">
        <f>IF(N637="nulová",J637,0)</f>
        <v>0</v>
      </c>
      <c r="BJ637" s="14" t="s">
        <v>80</v>
      </c>
      <c r="BK637" s="194">
        <f>ROUND(I637*H637,2)</f>
        <v>0</v>
      </c>
      <c r="BL637" s="14" t="s">
        <v>164</v>
      </c>
      <c r="BM637" s="193" t="s">
        <v>1379</v>
      </c>
    </row>
    <row r="638" spans="1:65" s="2" customFormat="1" ht="39">
      <c r="A638" s="31"/>
      <c r="B638" s="32"/>
      <c r="C638" s="33"/>
      <c r="D638" s="195" t="s">
        <v>157</v>
      </c>
      <c r="E638" s="33"/>
      <c r="F638" s="196" t="s">
        <v>1380</v>
      </c>
      <c r="G638" s="33"/>
      <c r="H638" s="33"/>
      <c r="I638" s="197"/>
      <c r="J638" s="33"/>
      <c r="K638" s="33"/>
      <c r="L638" s="36"/>
      <c r="M638" s="198"/>
      <c r="N638" s="199"/>
      <c r="O638" s="68"/>
      <c r="P638" s="68"/>
      <c r="Q638" s="68"/>
      <c r="R638" s="68"/>
      <c r="S638" s="68"/>
      <c r="T638" s="69"/>
      <c r="U638" s="31"/>
      <c r="V638" s="31"/>
      <c r="W638" s="31"/>
      <c r="X638" s="31"/>
      <c r="Y638" s="31"/>
      <c r="Z638" s="31"/>
      <c r="AA638" s="31"/>
      <c r="AB638" s="31"/>
      <c r="AC638" s="31"/>
      <c r="AD638" s="31"/>
      <c r="AE638" s="31"/>
      <c r="AT638" s="14" t="s">
        <v>157</v>
      </c>
      <c r="AU638" s="14" t="s">
        <v>82</v>
      </c>
    </row>
    <row r="639" spans="1:65" s="2" customFormat="1" ht="24.2" customHeight="1">
      <c r="A639" s="31"/>
      <c r="B639" s="32"/>
      <c r="C639" s="200" t="s">
        <v>1381</v>
      </c>
      <c r="D639" s="200" t="s">
        <v>185</v>
      </c>
      <c r="E639" s="201" t="s">
        <v>1382</v>
      </c>
      <c r="F639" s="202" t="s">
        <v>1383</v>
      </c>
      <c r="G639" s="203" t="s">
        <v>197</v>
      </c>
      <c r="H639" s="204">
        <v>1</v>
      </c>
      <c r="I639" s="205"/>
      <c r="J639" s="206">
        <f>ROUND(I639*H639,2)</f>
        <v>0</v>
      </c>
      <c r="K639" s="202" t="s">
        <v>154</v>
      </c>
      <c r="L639" s="36"/>
      <c r="M639" s="207" t="s">
        <v>1</v>
      </c>
      <c r="N639" s="208" t="s">
        <v>38</v>
      </c>
      <c r="O639" s="68"/>
      <c r="P639" s="191">
        <f>O639*H639</f>
        <v>0</v>
      </c>
      <c r="Q639" s="191">
        <v>0</v>
      </c>
      <c r="R639" s="191">
        <f>Q639*H639</f>
        <v>0</v>
      </c>
      <c r="S639" s="191">
        <v>0</v>
      </c>
      <c r="T639" s="192">
        <f>S639*H639</f>
        <v>0</v>
      </c>
      <c r="U639" s="31"/>
      <c r="V639" s="31"/>
      <c r="W639" s="31"/>
      <c r="X639" s="31"/>
      <c r="Y639" s="31"/>
      <c r="Z639" s="31"/>
      <c r="AA639" s="31"/>
      <c r="AB639" s="31"/>
      <c r="AC639" s="31"/>
      <c r="AD639" s="31"/>
      <c r="AE639" s="31"/>
      <c r="AR639" s="193" t="s">
        <v>164</v>
      </c>
      <c r="AT639" s="193" t="s">
        <v>185</v>
      </c>
      <c r="AU639" s="193" t="s">
        <v>82</v>
      </c>
      <c r="AY639" s="14" t="s">
        <v>149</v>
      </c>
      <c r="BE639" s="194">
        <f>IF(N639="základní",J639,0)</f>
        <v>0</v>
      </c>
      <c r="BF639" s="194">
        <f>IF(N639="snížená",J639,0)</f>
        <v>0</v>
      </c>
      <c r="BG639" s="194">
        <f>IF(N639="zákl. přenesená",J639,0)</f>
        <v>0</v>
      </c>
      <c r="BH639" s="194">
        <f>IF(N639="sníž. přenesená",J639,0)</f>
        <v>0</v>
      </c>
      <c r="BI639" s="194">
        <f>IF(N639="nulová",J639,0)</f>
        <v>0</v>
      </c>
      <c r="BJ639" s="14" t="s">
        <v>80</v>
      </c>
      <c r="BK639" s="194">
        <f>ROUND(I639*H639,2)</f>
        <v>0</v>
      </c>
      <c r="BL639" s="14" t="s">
        <v>164</v>
      </c>
      <c r="BM639" s="193" t="s">
        <v>1384</v>
      </c>
    </row>
    <row r="640" spans="1:65" s="2" customFormat="1" ht="87.75">
      <c r="A640" s="31"/>
      <c r="B640" s="32"/>
      <c r="C640" s="33"/>
      <c r="D640" s="195" t="s">
        <v>157</v>
      </c>
      <c r="E640" s="33"/>
      <c r="F640" s="196" t="s">
        <v>1385</v>
      </c>
      <c r="G640" s="33"/>
      <c r="H640" s="33"/>
      <c r="I640" s="197"/>
      <c r="J640" s="33"/>
      <c r="K640" s="33"/>
      <c r="L640" s="36"/>
      <c r="M640" s="198"/>
      <c r="N640" s="199"/>
      <c r="O640" s="68"/>
      <c r="P640" s="68"/>
      <c r="Q640" s="68"/>
      <c r="R640" s="68"/>
      <c r="S640" s="68"/>
      <c r="T640" s="69"/>
      <c r="U640" s="31"/>
      <c r="V640" s="31"/>
      <c r="W640" s="31"/>
      <c r="X640" s="31"/>
      <c r="Y640" s="31"/>
      <c r="Z640" s="31"/>
      <c r="AA640" s="31"/>
      <c r="AB640" s="31"/>
      <c r="AC640" s="31"/>
      <c r="AD640" s="31"/>
      <c r="AE640" s="31"/>
      <c r="AT640" s="14" t="s">
        <v>157</v>
      </c>
      <c r="AU640" s="14" t="s">
        <v>82</v>
      </c>
    </row>
    <row r="641" spans="1:65" s="2" customFormat="1" ht="24.2" customHeight="1">
      <c r="A641" s="31"/>
      <c r="B641" s="32"/>
      <c r="C641" s="200" t="s">
        <v>1386</v>
      </c>
      <c r="D641" s="200" t="s">
        <v>185</v>
      </c>
      <c r="E641" s="201" t="s">
        <v>1387</v>
      </c>
      <c r="F641" s="202" t="s">
        <v>1388</v>
      </c>
      <c r="G641" s="203" t="s">
        <v>197</v>
      </c>
      <c r="H641" s="204">
        <v>1</v>
      </c>
      <c r="I641" s="205"/>
      <c r="J641" s="206">
        <f>ROUND(I641*H641,2)</f>
        <v>0</v>
      </c>
      <c r="K641" s="202" t="s">
        <v>154</v>
      </c>
      <c r="L641" s="36"/>
      <c r="M641" s="207" t="s">
        <v>1</v>
      </c>
      <c r="N641" s="208" t="s">
        <v>38</v>
      </c>
      <c r="O641" s="68"/>
      <c r="P641" s="191">
        <f>O641*H641</f>
        <v>0</v>
      </c>
      <c r="Q641" s="191">
        <v>0</v>
      </c>
      <c r="R641" s="191">
        <f>Q641*H641</f>
        <v>0</v>
      </c>
      <c r="S641" s="191">
        <v>0</v>
      </c>
      <c r="T641" s="192">
        <f>S641*H641</f>
        <v>0</v>
      </c>
      <c r="U641" s="31"/>
      <c r="V641" s="31"/>
      <c r="W641" s="31"/>
      <c r="X641" s="31"/>
      <c r="Y641" s="31"/>
      <c r="Z641" s="31"/>
      <c r="AA641" s="31"/>
      <c r="AB641" s="31"/>
      <c r="AC641" s="31"/>
      <c r="AD641" s="31"/>
      <c r="AE641" s="31"/>
      <c r="AR641" s="193" t="s">
        <v>164</v>
      </c>
      <c r="AT641" s="193" t="s">
        <v>185</v>
      </c>
      <c r="AU641" s="193" t="s">
        <v>82</v>
      </c>
      <c r="AY641" s="14" t="s">
        <v>149</v>
      </c>
      <c r="BE641" s="194">
        <f>IF(N641="základní",J641,0)</f>
        <v>0</v>
      </c>
      <c r="BF641" s="194">
        <f>IF(N641="snížená",J641,0)</f>
        <v>0</v>
      </c>
      <c r="BG641" s="194">
        <f>IF(N641="zákl. přenesená",J641,0)</f>
        <v>0</v>
      </c>
      <c r="BH641" s="194">
        <f>IF(N641="sníž. přenesená",J641,0)</f>
        <v>0</v>
      </c>
      <c r="BI641" s="194">
        <f>IF(N641="nulová",J641,0)</f>
        <v>0</v>
      </c>
      <c r="BJ641" s="14" t="s">
        <v>80</v>
      </c>
      <c r="BK641" s="194">
        <f>ROUND(I641*H641,2)</f>
        <v>0</v>
      </c>
      <c r="BL641" s="14" t="s">
        <v>164</v>
      </c>
      <c r="BM641" s="193" t="s">
        <v>1389</v>
      </c>
    </row>
    <row r="642" spans="1:65" s="2" customFormat="1" ht="29.25">
      <c r="A642" s="31"/>
      <c r="B642" s="32"/>
      <c r="C642" s="33"/>
      <c r="D642" s="195" t="s">
        <v>157</v>
      </c>
      <c r="E642" s="33"/>
      <c r="F642" s="196" t="s">
        <v>1390</v>
      </c>
      <c r="G642" s="33"/>
      <c r="H642" s="33"/>
      <c r="I642" s="197"/>
      <c r="J642" s="33"/>
      <c r="K642" s="33"/>
      <c r="L642" s="36"/>
      <c r="M642" s="198"/>
      <c r="N642" s="199"/>
      <c r="O642" s="68"/>
      <c r="P642" s="68"/>
      <c r="Q642" s="68"/>
      <c r="R642" s="68"/>
      <c r="S642" s="68"/>
      <c r="T642" s="69"/>
      <c r="U642" s="31"/>
      <c r="V642" s="31"/>
      <c r="W642" s="31"/>
      <c r="X642" s="31"/>
      <c r="Y642" s="31"/>
      <c r="Z642" s="31"/>
      <c r="AA642" s="31"/>
      <c r="AB642" s="31"/>
      <c r="AC642" s="31"/>
      <c r="AD642" s="31"/>
      <c r="AE642" s="31"/>
      <c r="AT642" s="14" t="s">
        <v>157</v>
      </c>
      <c r="AU642" s="14" t="s">
        <v>82</v>
      </c>
    </row>
    <row r="643" spans="1:65" s="2" customFormat="1" ht="37.9" customHeight="1">
      <c r="A643" s="31"/>
      <c r="B643" s="32"/>
      <c r="C643" s="200" t="s">
        <v>1391</v>
      </c>
      <c r="D643" s="200" t="s">
        <v>185</v>
      </c>
      <c r="E643" s="201" t="s">
        <v>1392</v>
      </c>
      <c r="F643" s="202" t="s">
        <v>1393</v>
      </c>
      <c r="G643" s="203" t="s">
        <v>197</v>
      </c>
      <c r="H643" s="204">
        <v>1</v>
      </c>
      <c r="I643" s="205"/>
      <c r="J643" s="206">
        <f>ROUND(I643*H643,2)</f>
        <v>0</v>
      </c>
      <c r="K643" s="202" t="s">
        <v>154</v>
      </c>
      <c r="L643" s="36"/>
      <c r="M643" s="207" t="s">
        <v>1</v>
      </c>
      <c r="N643" s="208" t="s">
        <v>38</v>
      </c>
      <c r="O643" s="68"/>
      <c r="P643" s="191">
        <f>O643*H643</f>
        <v>0</v>
      </c>
      <c r="Q643" s="191">
        <v>0</v>
      </c>
      <c r="R643" s="191">
        <f>Q643*H643</f>
        <v>0</v>
      </c>
      <c r="S643" s="191">
        <v>0</v>
      </c>
      <c r="T643" s="192">
        <f>S643*H643</f>
        <v>0</v>
      </c>
      <c r="U643" s="31"/>
      <c r="V643" s="31"/>
      <c r="W643" s="31"/>
      <c r="X643" s="31"/>
      <c r="Y643" s="31"/>
      <c r="Z643" s="31"/>
      <c r="AA643" s="31"/>
      <c r="AB643" s="31"/>
      <c r="AC643" s="31"/>
      <c r="AD643" s="31"/>
      <c r="AE643" s="31"/>
      <c r="AR643" s="193" t="s">
        <v>164</v>
      </c>
      <c r="AT643" s="193" t="s">
        <v>185</v>
      </c>
      <c r="AU643" s="193" t="s">
        <v>82</v>
      </c>
      <c r="AY643" s="14" t="s">
        <v>149</v>
      </c>
      <c r="BE643" s="194">
        <f>IF(N643="základní",J643,0)</f>
        <v>0</v>
      </c>
      <c r="BF643" s="194">
        <f>IF(N643="snížená",J643,0)</f>
        <v>0</v>
      </c>
      <c r="BG643" s="194">
        <f>IF(N643="zákl. přenesená",J643,0)</f>
        <v>0</v>
      </c>
      <c r="BH643" s="194">
        <f>IF(N643="sníž. přenesená",J643,0)</f>
        <v>0</v>
      </c>
      <c r="BI643" s="194">
        <f>IF(N643="nulová",J643,0)</f>
        <v>0</v>
      </c>
      <c r="BJ643" s="14" t="s">
        <v>80</v>
      </c>
      <c r="BK643" s="194">
        <f>ROUND(I643*H643,2)</f>
        <v>0</v>
      </c>
      <c r="BL643" s="14" t="s">
        <v>164</v>
      </c>
      <c r="BM643" s="193" t="s">
        <v>1394</v>
      </c>
    </row>
    <row r="644" spans="1:65" s="2" customFormat="1" ht="58.5">
      <c r="A644" s="31"/>
      <c r="B644" s="32"/>
      <c r="C644" s="33"/>
      <c r="D644" s="195" t="s">
        <v>157</v>
      </c>
      <c r="E644" s="33"/>
      <c r="F644" s="196" t="s">
        <v>1395</v>
      </c>
      <c r="G644" s="33"/>
      <c r="H644" s="33"/>
      <c r="I644" s="197"/>
      <c r="J644" s="33"/>
      <c r="K644" s="33"/>
      <c r="L644" s="36"/>
      <c r="M644" s="198"/>
      <c r="N644" s="199"/>
      <c r="O644" s="68"/>
      <c r="P644" s="68"/>
      <c r="Q644" s="68"/>
      <c r="R644" s="68"/>
      <c r="S644" s="68"/>
      <c r="T644" s="69"/>
      <c r="U644" s="31"/>
      <c r="V644" s="31"/>
      <c r="W644" s="31"/>
      <c r="X644" s="31"/>
      <c r="Y644" s="31"/>
      <c r="Z644" s="31"/>
      <c r="AA644" s="31"/>
      <c r="AB644" s="31"/>
      <c r="AC644" s="31"/>
      <c r="AD644" s="31"/>
      <c r="AE644" s="31"/>
      <c r="AT644" s="14" t="s">
        <v>157</v>
      </c>
      <c r="AU644" s="14" t="s">
        <v>82</v>
      </c>
    </row>
    <row r="645" spans="1:65" s="2" customFormat="1" ht="24.2" customHeight="1">
      <c r="A645" s="31"/>
      <c r="B645" s="32"/>
      <c r="C645" s="200" t="s">
        <v>1396</v>
      </c>
      <c r="D645" s="200" t="s">
        <v>185</v>
      </c>
      <c r="E645" s="201" t="s">
        <v>1397</v>
      </c>
      <c r="F645" s="202" t="s">
        <v>1398</v>
      </c>
      <c r="G645" s="203" t="s">
        <v>197</v>
      </c>
      <c r="H645" s="204">
        <v>25</v>
      </c>
      <c r="I645" s="205"/>
      <c r="J645" s="206">
        <f>ROUND(I645*H645,2)</f>
        <v>0</v>
      </c>
      <c r="K645" s="202" t="s">
        <v>154</v>
      </c>
      <c r="L645" s="36"/>
      <c r="M645" s="207" t="s">
        <v>1</v>
      </c>
      <c r="N645" s="208" t="s">
        <v>38</v>
      </c>
      <c r="O645" s="68"/>
      <c r="P645" s="191">
        <f>O645*H645</f>
        <v>0</v>
      </c>
      <c r="Q645" s="191">
        <v>0</v>
      </c>
      <c r="R645" s="191">
        <f>Q645*H645</f>
        <v>0</v>
      </c>
      <c r="S645" s="191">
        <v>0</v>
      </c>
      <c r="T645" s="192">
        <f>S645*H645</f>
        <v>0</v>
      </c>
      <c r="U645" s="31"/>
      <c r="V645" s="31"/>
      <c r="W645" s="31"/>
      <c r="X645" s="31"/>
      <c r="Y645" s="31"/>
      <c r="Z645" s="31"/>
      <c r="AA645" s="31"/>
      <c r="AB645" s="31"/>
      <c r="AC645" s="31"/>
      <c r="AD645" s="31"/>
      <c r="AE645" s="31"/>
      <c r="AR645" s="193" t="s">
        <v>164</v>
      </c>
      <c r="AT645" s="193" t="s">
        <v>185</v>
      </c>
      <c r="AU645" s="193" t="s">
        <v>82</v>
      </c>
      <c r="AY645" s="14" t="s">
        <v>149</v>
      </c>
      <c r="BE645" s="194">
        <f>IF(N645="základní",J645,0)</f>
        <v>0</v>
      </c>
      <c r="BF645" s="194">
        <f>IF(N645="snížená",J645,0)</f>
        <v>0</v>
      </c>
      <c r="BG645" s="194">
        <f>IF(N645="zákl. přenesená",J645,0)</f>
        <v>0</v>
      </c>
      <c r="BH645" s="194">
        <f>IF(N645="sníž. přenesená",J645,0)</f>
        <v>0</v>
      </c>
      <c r="BI645" s="194">
        <f>IF(N645="nulová",J645,0)</f>
        <v>0</v>
      </c>
      <c r="BJ645" s="14" t="s">
        <v>80</v>
      </c>
      <c r="BK645" s="194">
        <f>ROUND(I645*H645,2)</f>
        <v>0</v>
      </c>
      <c r="BL645" s="14" t="s">
        <v>164</v>
      </c>
      <c r="BM645" s="193" t="s">
        <v>1399</v>
      </c>
    </row>
    <row r="646" spans="1:65" s="2" customFormat="1" ht="19.5">
      <c r="A646" s="31"/>
      <c r="B646" s="32"/>
      <c r="C646" s="33"/>
      <c r="D646" s="195" t="s">
        <v>157</v>
      </c>
      <c r="E646" s="33"/>
      <c r="F646" s="196" t="s">
        <v>1398</v>
      </c>
      <c r="G646" s="33"/>
      <c r="H646" s="33"/>
      <c r="I646" s="197"/>
      <c r="J646" s="33"/>
      <c r="K646" s="33"/>
      <c r="L646" s="36"/>
      <c r="M646" s="198"/>
      <c r="N646" s="199"/>
      <c r="O646" s="68"/>
      <c r="P646" s="68"/>
      <c r="Q646" s="68"/>
      <c r="R646" s="68"/>
      <c r="S646" s="68"/>
      <c r="T646" s="69"/>
      <c r="U646" s="31"/>
      <c r="V646" s="31"/>
      <c r="W646" s="31"/>
      <c r="X646" s="31"/>
      <c r="Y646" s="31"/>
      <c r="Z646" s="31"/>
      <c r="AA646" s="31"/>
      <c r="AB646" s="31"/>
      <c r="AC646" s="31"/>
      <c r="AD646" s="31"/>
      <c r="AE646" s="31"/>
      <c r="AT646" s="14" t="s">
        <v>157</v>
      </c>
      <c r="AU646" s="14" t="s">
        <v>82</v>
      </c>
    </row>
    <row r="647" spans="1:65" s="2" customFormat="1" ht="24.2" customHeight="1">
      <c r="A647" s="31"/>
      <c r="B647" s="32"/>
      <c r="C647" s="200" t="s">
        <v>1400</v>
      </c>
      <c r="D647" s="200" t="s">
        <v>185</v>
      </c>
      <c r="E647" s="201" t="s">
        <v>1401</v>
      </c>
      <c r="F647" s="202" t="s">
        <v>1402</v>
      </c>
      <c r="G647" s="203" t="s">
        <v>197</v>
      </c>
      <c r="H647" s="204">
        <v>1</v>
      </c>
      <c r="I647" s="205"/>
      <c r="J647" s="206">
        <f>ROUND(I647*H647,2)</f>
        <v>0</v>
      </c>
      <c r="K647" s="202" t="s">
        <v>154</v>
      </c>
      <c r="L647" s="36"/>
      <c r="M647" s="207" t="s">
        <v>1</v>
      </c>
      <c r="N647" s="208" t="s">
        <v>38</v>
      </c>
      <c r="O647" s="68"/>
      <c r="P647" s="191">
        <f>O647*H647</f>
        <v>0</v>
      </c>
      <c r="Q647" s="191">
        <v>0</v>
      </c>
      <c r="R647" s="191">
        <f>Q647*H647</f>
        <v>0</v>
      </c>
      <c r="S647" s="191">
        <v>0</v>
      </c>
      <c r="T647" s="192">
        <f>S647*H647</f>
        <v>0</v>
      </c>
      <c r="U647" s="31"/>
      <c r="V647" s="31"/>
      <c r="W647" s="31"/>
      <c r="X647" s="31"/>
      <c r="Y647" s="31"/>
      <c r="Z647" s="31"/>
      <c r="AA647" s="31"/>
      <c r="AB647" s="31"/>
      <c r="AC647" s="31"/>
      <c r="AD647" s="31"/>
      <c r="AE647" s="31"/>
      <c r="AR647" s="193" t="s">
        <v>164</v>
      </c>
      <c r="AT647" s="193" t="s">
        <v>185</v>
      </c>
      <c r="AU647" s="193" t="s">
        <v>82</v>
      </c>
      <c r="AY647" s="14" t="s">
        <v>149</v>
      </c>
      <c r="BE647" s="194">
        <f>IF(N647="základní",J647,0)</f>
        <v>0</v>
      </c>
      <c r="BF647" s="194">
        <f>IF(N647="snížená",J647,0)</f>
        <v>0</v>
      </c>
      <c r="BG647" s="194">
        <f>IF(N647="zákl. přenesená",J647,0)</f>
        <v>0</v>
      </c>
      <c r="BH647" s="194">
        <f>IF(N647="sníž. přenesená",J647,0)</f>
        <v>0</v>
      </c>
      <c r="BI647" s="194">
        <f>IF(N647="nulová",J647,0)</f>
        <v>0</v>
      </c>
      <c r="BJ647" s="14" t="s">
        <v>80</v>
      </c>
      <c r="BK647" s="194">
        <f>ROUND(I647*H647,2)</f>
        <v>0</v>
      </c>
      <c r="BL647" s="14" t="s">
        <v>164</v>
      </c>
      <c r="BM647" s="193" t="s">
        <v>1403</v>
      </c>
    </row>
    <row r="648" spans="1:65" s="2" customFormat="1" ht="29.25">
      <c r="A648" s="31"/>
      <c r="B648" s="32"/>
      <c r="C648" s="33"/>
      <c r="D648" s="195" t="s">
        <v>157</v>
      </c>
      <c r="E648" s="33"/>
      <c r="F648" s="196" t="s">
        <v>1404</v>
      </c>
      <c r="G648" s="33"/>
      <c r="H648" s="33"/>
      <c r="I648" s="197"/>
      <c r="J648" s="33"/>
      <c r="K648" s="33"/>
      <c r="L648" s="36"/>
      <c r="M648" s="198"/>
      <c r="N648" s="199"/>
      <c r="O648" s="68"/>
      <c r="P648" s="68"/>
      <c r="Q648" s="68"/>
      <c r="R648" s="68"/>
      <c r="S648" s="68"/>
      <c r="T648" s="69"/>
      <c r="U648" s="31"/>
      <c r="V648" s="31"/>
      <c r="W648" s="31"/>
      <c r="X648" s="31"/>
      <c r="Y648" s="31"/>
      <c r="Z648" s="31"/>
      <c r="AA648" s="31"/>
      <c r="AB648" s="31"/>
      <c r="AC648" s="31"/>
      <c r="AD648" s="31"/>
      <c r="AE648" s="31"/>
      <c r="AT648" s="14" t="s">
        <v>157</v>
      </c>
      <c r="AU648" s="14" t="s">
        <v>82</v>
      </c>
    </row>
    <row r="649" spans="1:65" s="11" customFormat="1" ht="22.9" customHeight="1">
      <c r="B649" s="167"/>
      <c r="C649" s="168"/>
      <c r="D649" s="169" t="s">
        <v>72</v>
      </c>
      <c r="E649" s="218" t="s">
        <v>1405</v>
      </c>
      <c r="F649" s="218" t="s">
        <v>1406</v>
      </c>
      <c r="G649" s="168"/>
      <c r="H649" s="168"/>
      <c r="I649" s="171"/>
      <c r="J649" s="219">
        <f>BK649</f>
        <v>0</v>
      </c>
      <c r="K649" s="168"/>
      <c r="L649" s="173"/>
      <c r="M649" s="174"/>
      <c r="N649" s="175"/>
      <c r="O649" s="175"/>
      <c r="P649" s="176">
        <f>SUM(P650:P665)</f>
        <v>0</v>
      </c>
      <c r="Q649" s="175"/>
      <c r="R649" s="176">
        <f>SUM(R650:R665)</f>
        <v>0</v>
      </c>
      <c r="S649" s="175"/>
      <c r="T649" s="177">
        <f>SUM(T650:T665)</f>
        <v>0</v>
      </c>
      <c r="AR649" s="178" t="s">
        <v>80</v>
      </c>
      <c r="AT649" s="179" t="s">
        <v>72</v>
      </c>
      <c r="AU649" s="179" t="s">
        <v>80</v>
      </c>
      <c r="AY649" s="178" t="s">
        <v>149</v>
      </c>
      <c r="BK649" s="180">
        <f>SUM(BK650:BK665)</f>
        <v>0</v>
      </c>
    </row>
    <row r="650" spans="1:65" s="2" customFormat="1" ht="62.65" customHeight="1">
      <c r="A650" s="31"/>
      <c r="B650" s="32"/>
      <c r="C650" s="200" t="s">
        <v>1407</v>
      </c>
      <c r="D650" s="200" t="s">
        <v>185</v>
      </c>
      <c r="E650" s="201" t="s">
        <v>1408</v>
      </c>
      <c r="F650" s="202" t="s">
        <v>1409</v>
      </c>
      <c r="G650" s="203" t="s">
        <v>1410</v>
      </c>
      <c r="H650" s="204">
        <v>40</v>
      </c>
      <c r="I650" s="205"/>
      <c r="J650" s="206">
        <f>ROUND(I650*H650,2)</f>
        <v>0</v>
      </c>
      <c r="K650" s="202" t="s">
        <v>154</v>
      </c>
      <c r="L650" s="36"/>
      <c r="M650" s="207" t="s">
        <v>1</v>
      </c>
      <c r="N650" s="208" t="s">
        <v>38</v>
      </c>
      <c r="O650" s="68"/>
      <c r="P650" s="191">
        <f>O650*H650</f>
        <v>0</v>
      </c>
      <c r="Q650" s="191">
        <v>0</v>
      </c>
      <c r="R650" s="191">
        <f>Q650*H650</f>
        <v>0</v>
      </c>
      <c r="S650" s="191">
        <v>0</v>
      </c>
      <c r="T650" s="192">
        <f>S650*H650</f>
        <v>0</v>
      </c>
      <c r="U650" s="31"/>
      <c r="V650" s="31"/>
      <c r="W650" s="31"/>
      <c r="X650" s="31"/>
      <c r="Y650" s="31"/>
      <c r="Z650" s="31"/>
      <c r="AA650" s="31"/>
      <c r="AB650" s="31"/>
      <c r="AC650" s="31"/>
      <c r="AD650" s="31"/>
      <c r="AE650" s="31"/>
      <c r="AR650" s="193" t="s">
        <v>350</v>
      </c>
      <c r="AT650" s="193" t="s">
        <v>185</v>
      </c>
      <c r="AU650" s="193" t="s">
        <v>82</v>
      </c>
      <c r="AY650" s="14" t="s">
        <v>149</v>
      </c>
      <c r="BE650" s="194">
        <f>IF(N650="základní",J650,0)</f>
        <v>0</v>
      </c>
      <c r="BF650" s="194">
        <f>IF(N650="snížená",J650,0)</f>
        <v>0</v>
      </c>
      <c r="BG650" s="194">
        <f>IF(N650="zákl. přenesená",J650,0)</f>
        <v>0</v>
      </c>
      <c r="BH650" s="194">
        <f>IF(N650="sníž. přenesená",J650,0)</f>
        <v>0</v>
      </c>
      <c r="BI650" s="194">
        <f>IF(N650="nulová",J650,0)</f>
        <v>0</v>
      </c>
      <c r="BJ650" s="14" t="s">
        <v>80</v>
      </c>
      <c r="BK650" s="194">
        <f>ROUND(I650*H650,2)</f>
        <v>0</v>
      </c>
      <c r="BL650" s="14" t="s">
        <v>350</v>
      </c>
      <c r="BM650" s="193" t="s">
        <v>1411</v>
      </c>
    </row>
    <row r="651" spans="1:65" s="2" customFormat="1" ht="136.5">
      <c r="A651" s="31"/>
      <c r="B651" s="32"/>
      <c r="C651" s="33"/>
      <c r="D651" s="195" t="s">
        <v>157</v>
      </c>
      <c r="E651" s="33"/>
      <c r="F651" s="196" t="s">
        <v>1412</v>
      </c>
      <c r="G651" s="33"/>
      <c r="H651" s="33"/>
      <c r="I651" s="197"/>
      <c r="J651" s="33"/>
      <c r="K651" s="33"/>
      <c r="L651" s="36"/>
      <c r="M651" s="198"/>
      <c r="N651" s="199"/>
      <c r="O651" s="68"/>
      <c r="P651" s="68"/>
      <c r="Q651" s="68"/>
      <c r="R651" s="68"/>
      <c r="S651" s="68"/>
      <c r="T651" s="69"/>
      <c r="U651" s="31"/>
      <c r="V651" s="31"/>
      <c r="W651" s="31"/>
      <c r="X651" s="31"/>
      <c r="Y651" s="31"/>
      <c r="Z651" s="31"/>
      <c r="AA651" s="31"/>
      <c r="AB651" s="31"/>
      <c r="AC651" s="31"/>
      <c r="AD651" s="31"/>
      <c r="AE651" s="31"/>
      <c r="AT651" s="14" t="s">
        <v>157</v>
      </c>
      <c r="AU651" s="14" t="s">
        <v>82</v>
      </c>
    </row>
    <row r="652" spans="1:65" s="2" customFormat="1" ht="117">
      <c r="A652" s="31"/>
      <c r="B652" s="32"/>
      <c r="C652" s="33"/>
      <c r="D652" s="195" t="s">
        <v>1413</v>
      </c>
      <c r="E652" s="33"/>
      <c r="F652" s="220" t="s">
        <v>1414</v>
      </c>
      <c r="G652" s="33"/>
      <c r="H652" s="33"/>
      <c r="I652" s="197"/>
      <c r="J652" s="33"/>
      <c r="K652" s="33"/>
      <c r="L652" s="36"/>
      <c r="M652" s="198"/>
      <c r="N652" s="199"/>
      <c r="O652" s="68"/>
      <c r="P652" s="68"/>
      <c r="Q652" s="68"/>
      <c r="R652" s="68"/>
      <c r="S652" s="68"/>
      <c r="T652" s="69"/>
      <c r="U652" s="31"/>
      <c r="V652" s="31"/>
      <c r="W652" s="31"/>
      <c r="X652" s="31"/>
      <c r="Y652" s="31"/>
      <c r="Z652" s="31"/>
      <c r="AA652" s="31"/>
      <c r="AB652" s="31"/>
      <c r="AC652" s="31"/>
      <c r="AD652" s="31"/>
      <c r="AE652" s="31"/>
      <c r="AT652" s="14" t="s">
        <v>1413</v>
      </c>
      <c r="AU652" s="14" t="s">
        <v>82</v>
      </c>
    </row>
    <row r="653" spans="1:65" s="2" customFormat="1" ht="19.5">
      <c r="A653" s="31"/>
      <c r="B653" s="32"/>
      <c r="C653" s="33"/>
      <c r="D653" s="195" t="s">
        <v>495</v>
      </c>
      <c r="E653" s="33"/>
      <c r="F653" s="220" t="s">
        <v>1415</v>
      </c>
      <c r="G653" s="33"/>
      <c r="H653" s="33"/>
      <c r="I653" s="197"/>
      <c r="J653" s="33"/>
      <c r="K653" s="33"/>
      <c r="L653" s="36"/>
      <c r="M653" s="198"/>
      <c r="N653" s="199"/>
      <c r="O653" s="68"/>
      <c r="P653" s="68"/>
      <c r="Q653" s="68"/>
      <c r="R653" s="68"/>
      <c r="S653" s="68"/>
      <c r="T653" s="69"/>
      <c r="U653" s="31"/>
      <c r="V653" s="31"/>
      <c r="W653" s="31"/>
      <c r="X653" s="31"/>
      <c r="Y653" s="31"/>
      <c r="Z653" s="31"/>
      <c r="AA653" s="31"/>
      <c r="AB653" s="31"/>
      <c r="AC653" s="31"/>
      <c r="AD653" s="31"/>
      <c r="AE653" s="31"/>
      <c r="AT653" s="14" t="s">
        <v>495</v>
      </c>
      <c r="AU653" s="14" t="s">
        <v>82</v>
      </c>
    </row>
    <row r="654" spans="1:65" s="2" customFormat="1" ht="24.2" customHeight="1">
      <c r="A654" s="31"/>
      <c r="B654" s="32"/>
      <c r="C654" s="200" t="s">
        <v>1416</v>
      </c>
      <c r="D654" s="200" t="s">
        <v>185</v>
      </c>
      <c r="E654" s="201" t="s">
        <v>1417</v>
      </c>
      <c r="F654" s="202" t="s">
        <v>1418</v>
      </c>
      <c r="G654" s="203" t="s">
        <v>1410</v>
      </c>
      <c r="H654" s="204">
        <v>30</v>
      </c>
      <c r="I654" s="205"/>
      <c r="J654" s="206">
        <f>ROUND(I654*H654,2)</f>
        <v>0</v>
      </c>
      <c r="K654" s="202" t="s">
        <v>154</v>
      </c>
      <c r="L654" s="36"/>
      <c r="M654" s="207" t="s">
        <v>1</v>
      </c>
      <c r="N654" s="208" t="s">
        <v>38</v>
      </c>
      <c r="O654" s="68"/>
      <c r="P654" s="191">
        <f>O654*H654</f>
        <v>0</v>
      </c>
      <c r="Q654" s="191">
        <v>0</v>
      </c>
      <c r="R654" s="191">
        <f>Q654*H654</f>
        <v>0</v>
      </c>
      <c r="S654" s="191">
        <v>0</v>
      </c>
      <c r="T654" s="192">
        <f>S654*H654</f>
        <v>0</v>
      </c>
      <c r="U654" s="31"/>
      <c r="V654" s="31"/>
      <c r="W654" s="31"/>
      <c r="X654" s="31"/>
      <c r="Y654" s="31"/>
      <c r="Z654" s="31"/>
      <c r="AA654" s="31"/>
      <c r="AB654" s="31"/>
      <c r="AC654" s="31"/>
      <c r="AD654" s="31"/>
      <c r="AE654" s="31"/>
      <c r="AR654" s="193" t="s">
        <v>350</v>
      </c>
      <c r="AT654" s="193" t="s">
        <v>185</v>
      </c>
      <c r="AU654" s="193" t="s">
        <v>82</v>
      </c>
      <c r="AY654" s="14" t="s">
        <v>149</v>
      </c>
      <c r="BE654" s="194">
        <f>IF(N654="základní",J654,0)</f>
        <v>0</v>
      </c>
      <c r="BF654" s="194">
        <f>IF(N654="snížená",J654,0)</f>
        <v>0</v>
      </c>
      <c r="BG654" s="194">
        <f>IF(N654="zákl. přenesená",J654,0)</f>
        <v>0</v>
      </c>
      <c r="BH654" s="194">
        <f>IF(N654="sníž. přenesená",J654,0)</f>
        <v>0</v>
      </c>
      <c r="BI654" s="194">
        <f>IF(N654="nulová",J654,0)</f>
        <v>0</v>
      </c>
      <c r="BJ654" s="14" t="s">
        <v>80</v>
      </c>
      <c r="BK654" s="194">
        <f>ROUND(I654*H654,2)</f>
        <v>0</v>
      </c>
      <c r="BL654" s="14" t="s">
        <v>350</v>
      </c>
      <c r="BM654" s="193" t="s">
        <v>1419</v>
      </c>
    </row>
    <row r="655" spans="1:65" s="2" customFormat="1" ht="48.75">
      <c r="A655" s="31"/>
      <c r="B655" s="32"/>
      <c r="C655" s="33"/>
      <c r="D655" s="195" t="s">
        <v>157</v>
      </c>
      <c r="E655" s="33"/>
      <c r="F655" s="196" t="s">
        <v>1420</v>
      </c>
      <c r="G655" s="33"/>
      <c r="H655" s="33"/>
      <c r="I655" s="197"/>
      <c r="J655" s="33"/>
      <c r="K655" s="33"/>
      <c r="L655" s="36"/>
      <c r="M655" s="198"/>
      <c r="N655" s="199"/>
      <c r="O655" s="68"/>
      <c r="P655" s="68"/>
      <c r="Q655" s="68"/>
      <c r="R655" s="68"/>
      <c r="S655" s="68"/>
      <c r="T655" s="69"/>
      <c r="U655" s="31"/>
      <c r="V655" s="31"/>
      <c r="W655" s="31"/>
      <c r="X655" s="31"/>
      <c r="Y655" s="31"/>
      <c r="Z655" s="31"/>
      <c r="AA655" s="31"/>
      <c r="AB655" s="31"/>
      <c r="AC655" s="31"/>
      <c r="AD655" s="31"/>
      <c r="AE655" s="31"/>
      <c r="AT655" s="14" t="s">
        <v>157</v>
      </c>
      <c r="AU655" s="14" t="s">
        <v>82</v>
      </c>
    </row>
    <row r="656" spans="1:65" s="2" customFormat="1" ht="48.75">
      <c r="A656" s="31"/>
      <c r="B656" s="32"/>
      <c r="C656" s="33"/>
      <c r="D656" s="195" t="s">
        <v>1413</v>
      </c>
      <c r="E656" s="33"/>
      <c r="F656" s="220" t="s">
        <v>1421</v>
      </c>
      <c r="G656" s="33"/>
      <c r="H656" s="33"/>
      <c r="I656" s="197"/>
      <c r="J656" s="33"/>
      <c r="K656" s="33"/>
      <c r="L656" s="36"/>
      <c r="M656" s="198"/>
      <c r="N656" s="199"/>
      <c r="O656" s="68"/>
      <c r="P656" s="68"/>
      <c r="Q656" s="68"/>
      <c r="R656" s="68"/>
      <c r="S656" s="68"/>
      <c r="T656" s="69"/>
      <c r="U656" s="31"/>
      <c r="V656" s="31"/>
      <c r="W656" s="31"/>
      <c r="X656" s="31"/>
      <c r="Y656" s="31"/>
      <c r="Z656" s="31"/>
      <c r="AA656" s="31"/>
      <c r="AB656" s="31"/>
      <c r="AC656" s="31"/>
      <c r="AD656" s="31"/>
      <c r="AE656" s="31"/>
      <c r="AT656" s="14" t="s">
        <v>1413</v>
      </c>
      <c r="AU656" s="14" t="s">
        <v>82</v>
      </c>
    </row>
    <row r="657" spans="1:65" s="2" customFormat="1" ht="24.2" customHeight="1">
      <c r="A657" s="31"/>
      <c r="B657" s="32"/>
      <c r="C657" s="200" t="s">
        <v>1422</v>
      </c>
      <c r="D657" s="200" t="s">
        <v>185</v>
      </c>
      <c r="E657" s="201" t="s">
        <v>1423</v>
      </c>
      <c r="F657" s="202" t="s">
        <v>1424</v>
      </c>
      <c r="G657" s="203" t="s">
        <v>197</v>
      </c>
      <c r="H657" s="204">
        <v>5</v>
      </c>
      <c r="I657" s="205"/>
      <c r="J657" s="206">
        <f>ROUND(I657*H657,2)</f>
        <v>0</v>
      </c>
      <c r="K657" s="202" t="s">
        <v>154</v>
      </c>
      <c r="L657" s="36"/>
      <c r="M657" s="207" t="s">
        <v>1</v>
      </c>
      <c r="N657" s="208" t="s">
        <v>38</v>
      </c>
      <c r="O657" s="68"/>
      <c r="P657" s="191">
        <f>O657*H657</f>
        <v>0</v>
      </c>
      <c r="Q657" s="191">
        <v>0</v>
      </c>
      <c r="R657" s="191">
        <f>Q657*H657</f>
        <v>0</v>
      </c>
      <c r="S657" s="191">
        <v>0</v>
      </c>
      <c r="T657" s="192">
        <f>S657*H657</f>
        <v>0</v>
      </c>
      <c r="U657" s="31"/>
      <c r="V657" s="31"/>
      <c r="W657" s="31"/>
      <c r="X657" s="31"/>
      <c r="Y657" s="31"/>
      <c r="Z657" s="31"/>
      <c r="AA657" s="31"/>
      <c r="AB657" s="31"/>
      <c r="AC657" s="31"/>
      <c r="AD657" s="31"/>
      <c r="AE657" s="31"/>
      <c r="AR657" s="193" t="s">
        <v>350</v>
      </c>
      <c r="AT657" s="193" t="s">
        <v>185</v>
      </c>
      <c r="AU657" s="193" t="s">
        <v>82</v>
      </c>
      <c r="AY657" s="14" t="s">
        <v>149</v>
      </c>
      <c r="BE657" s="194">
        <f>IF(N657="základní",J657,0)</f>
        <v>0</v>
      </c>
      <c r="BF657" s="194">
        <f>IF(N657="snížená",J657,0)</f>
        <v>0</v>
      </c>
      <c r="BG657" s="194">
        <f>IF(N657="zákl. přenesená",J657,0)</f>
        <v>0</v>
      </c>
      <c r="BH657" s="194">
        <f>IF(N657="sníž. přenesená",J657,0)</f>
        <v>0</v>
      </c>
      <c r="BI657" s="194">
        <f>IF(N657="nulová",J657,0)</f>
        <v>0</v>
      </c>
      <c r="BJ657" s="14" t="s">
        <v>80</v>
      </c>
      <c r="BK657" s="194">
        <f>ROUND(I657*H657,2)</f>
        <v>0</v>
      </c>
      <c r="BL657" s="14" t="s">
        <v>350</v>
      </c>
      <c r="BM657" s="193" t="s">
        <v>1425</v>
      </c>
    </row>
    <row r="658" spans="1:65" s="2" customFormat="1" ht="58.5">
      <c r="A658" s="31"/>
      <c r="B658" s="32"/>
      <c r="C658" s="33"/>
      <c r="D658" s="195" t="s">
        <v>157</v>
      </c>
      <c r="E658" s="33"/>
      <c r="F658" s="196" t="s">
        <v>1426</v>
      </c>
      <c r="G658" s="33"/>
      <c r="H658" s="33"/>
      <c r="I658" s="197"/>
      <c r="J658" s="33"/>
      <c r="K658" s="33"/>
      <c r="L658" s="36"/>
      <c r="M658" s="198"/>
      <c r="N658" s="199"/>
      <c r="O658" s="68"/>
      <c r="P658" s="68"/>
      <c r="Q658" s="68"/>
      <c r="R658" s="68"/>
      <c r="S658" s="68"/>
      <c r="T658" s="69"/>
      <c r="U658" s="31"/>
      <c r="V658" s="31"/>
      <c r="W658" s="31"/>
      <c r="X658" s="31"/>
      <c r="Y658" s="31"/>
      <c r="Z658" s="31"/>
      <c r="AA658" s="31"/>
      <c r="AB658" s="31"/>
      <c r="AC658" s="31"/>
      <c r="AD658" s="31"/>
      <c r="AE658" s="31"/>
      <c r="AT658" s="14" t="s">
        <v>157</v>
      </c>
      <c r="AU658" s="14" t="s">
        <v>82</v>
      </c>
    </row>
    <row r="659" spans="1:65" s="2" customFormat="1" ht="48.75">
      <c r="A659" s="31"/>
      <c r="B659" s="32"/>
      <c r="C659" s="33"/>
      <c r="D659" s="195" t="s">
        <v>1413</v>
      </c>
      <c r="E659" s="33"/>
      <c r="F659" s="220" t="s">
        <v>1427</v>
      </c>
      <c r="G659" s="33"/>
      <c r="H659" s="33"/>
      <c r="I659" s="197"/>
      <c r="J659" s="33"/>
      <c r="K659" s="33"/>
      <c r="L659" s="36"/>
      <c r="M659" s="198"/>
      <c r="N659" s="199"/>
      <c r="O659" s="68"/>
      <c r="P659" s="68"/>
      <c r="Q659" s="68"/>
      <c r="R659" s="68"/>
      <c r="S659" s="68"/>
      <c r="T659" s="69"/>
      <c r="U659" s="31"/>
      <c r="V659" s="31"/>
      <c r="W659" s="31"/>
      <c r="X659" s="31"/>
      <c r="Y659" s="31"/>
      <c r="Z659" s="31"/>
      <c r="AA659" s="31"/>
      <c r="AB659" s="31"/>
      <c r="AC659" s="31"/>
      <c r="AD659" s="31"/>
      <c r="AE659" s="31"/>
      <c r="AT659" s="14" t="s">
        <v>1413</v>
      </c>
      <c r="AU659" s="14" t="s">
        <v>82</v>
      </c>
    </row>
    <row r="660" spans="1:65" s="2" customFormat="1" ht="37.9" customHeight="1">
      <c r="A660" s="31"/>
      <c r="B660" s="32"/>
      <c r="C660" s="200" t="s">
        <v>1428</v>
      </c>
      <c r="D660" s="200" t="s">
        <v>185</v>
      </c>
      <c r="E660" s="201" t="s">
        <v>1429</v>
      </c>
      <c r="F660" s="202" t="s">
        <v>1430</v>
      </c>
      <c r="G660" s="203" t="s">
        <v>197</v>
      </c>
      <c r="H660" s="204">
        <v>1</v>
      </c>
      <c r="I660" s="205"/>
      <c r="J660" s="206">
        <f>ROUND(I660*H660,2)</f>
        <v>0</v>
      </c>
      <c r="K660" s="202" t="s">
        <v>154</v>
      </c>
      <c r="L660" s="36"/>
      <c r="M660" s="207" t="s">
        <v>1</v>
      </c>
      <c r="N660" s="208" t="s">
        <v>38</v>
      </c>
      <c r="O660" s="68"/>
      <c r="P660" s="191">
        <f>O660*H660</f>
        <v>0</v>
      </c>
      <c r="Q660" s="191">
        <v>0</v>
      </c>
      <c r="R660" s="191">
        <f>Q660*H660</f>
        <v>0</v>
      </c>
      <c r="S660" s="191">
        <v>0</v>
      </c>
      <c r="T660" s="192">
        <f>S660*H660</f>
        <v>0</v>
      </c>
      <c r="U660" s="31"/>
      <c r="V660" s="31"/>
      <c r="W660" s="31"/>
      <c r="X660" s="31"/>
      <c r="Y660" s="31"/>
      <c r="Z660" s="31"/>
      <c r="AA660" s="31"/>
      <c r="AB660" s="31"/>
      <c r="AC660" s="31"/>
      <c r="AD660" s="31"/>
      <c r="AE660" s="31"/>
      <c r="AR660" s="193" t="s">
        <v>164</v>
      </c>
      <c r="AT660" s="193" t="s">
        <v>185</v>
      </c>
      <c r="AU660" s="193" t="s">
        <v>82</v>
      </c>
      <c r="AY660" s="14" t="s">
        <v>149</v>
      </c>
      <c r="BE660" s="194">
        <f>IF(N660="základní",J660,0)</f>
        <v>0</v>
      </c>
      <c r="BF660" s="194">
        <f>IF(N660="snížená",J660,0)</f>
        <v>0</v>
      </c>
      <c r="BG660" s="194">
        <f>IF(N660="zákl. přenesená",J660,0)</f>
        <v>0</v>
      </c>
      <c r="BH660" s="194">
        <f>IF(N660="sníž. přenesená",J660,0)</f>
        <v>0</v>
      </c>
      <c r="BI660" s="194">
        <f>IF(N660="nulová",J660,0)</f>
        <v>0</v>
      </c>
      <c r="BJ660" s="14" t="s">
        <v>80</v>
      </c>
      <c r="BK660" s="194">
        <f>ROUND(I660*H660,2)</f>
        <v>0</v>
      </c>
      <c r="BL660" s="14" t="s">
        <v>164</v>
      </c>
      <c r="BM660" s="193" t="s">
        <v>1431</v>
      </c>
    </row>
    <row r="661" spans="1:65" s="2" customFormat="1" ht="48.75">
      <c r="A661" s="31"/>
      <c r="B661" s="32"/>
      <c r="C661" s="33"/>
      <c r="D661" s="195" t="s">
        <v>157</v>
      </c>
      <c r="E661" s="33"/>
      <c r="F661" s="196" t="s">
        <v>1432</v>
      </c>
      <c r="G661" s="33"/>
      <c r="H661" s="33"/>
      <c r="I661" s="197"/>
      <c r="J661" s="33"/>
      <c r="K661" s="33"/>
      <c r="L661" s="36"/>
      <c r="M661" s="198"/>
      <c r="N661" s="199"/>
      <c r="O661" s="68"/>
      <c r="P661" s="68"/>
      <c r="Q661" s="68"/>
      <c r="R661" s="68"/>
      <c r="S661" s="68"/>
      <c r="T661" s="69"/>
      <c r="U661" s="31"/>
      <c r="V661" s="31"/>
      <c r="W661" s="31"/>
      <c r="X661" s="31"/>
      <c r="Y661" s="31"/>
      <c r="Z661" s="31"/>
      <c r="AA661" s="31"/>
      <c r="AB661" s="31"/>
      <c r="AC661" s="31"/>
      <c r="AD661" s="31"/>
      <c r="AE661" s="31"/>
      <c r="AT661" s="14" t="s">
        <v>157</v>
      </c>
      <c r="AU661" s="14" t="s">
        <v>82</v>
      </c>
    </row>
    <row r="662" spans="1:65" s="2" customFormat="1" ht="37.9" customHeight="1">
      <c r="A662" s="31"/>
      <c r="B662" s="32"/>
      <c r="C662" s="200" t="s">
        <v>1433</v>
      </c>
      <c r="D662" s="200" t="s">
        <v>185</v>
      </c>
      <c r="E662" s="201" t="s">
        <v>1434</v>
      </c>
      <c r="F662" s="202" t="s">
        <v>1435</v>
      </c>
      <c r="G662" s="203" t="s">
        <v>197</v>
      </c>
      <c r="H662" s="204">
        <v>1</v>
      </c>
      <c r="I662" s="205"/>
      <c r="J662" s="206">
        <f>ROUND(I662*H662,2)</f>
        <v>0</v>
      </c>
      <c r="K662" s="202" t="s">
        <v>154</v>
      </c>
      <c r="L662" s="36"/>
      <c r="M662" s="207" t="s">
        <v>1</v>
      </c>
      <c r="N662" s="208" t="s">
        <v>38</v>
      </c>
      <c r="O662" s="68"/>
      <c r="P662" s="191">
        <f>O662*H662</f>
        <v>0</v>
      </c>
      <c r="Q662" s="191">
        <v>0</v>
      </c>
      <c r="R662" s="191">
        <f>Q662*H662</f>
        <v>0</v>
      </c>
      <c r="S662" s="191">
        <v>0</v>
      </c>
      <c r="T662" s="192">
        <f>S662*H662</f>
        <v>0</v>
      </c>
      <c r="U662" s="31"/>
      <c r="V662" s="31"/>
      <c r="W662" s="31"/>
      <c r="X662" s="31"/>
      <c r="Y662" s="31"/>
      <c r="Z662" s="31"/>
      <c r="AA662" s="31"/>
      <c r="AB662" s="31"/>
      <c r="AC662" s="31"/>
      <c r="AD662" s="31"/>
      <c r="AE662" s="31"/>
      <c r="AR662" s="193" t="s">
        <v>164</v>
      </c>
      <c r="AT662" s="193" t="s">
        <v>185</v>
      </c>
      <c r="AU662" s="193" t="s">
        <v>82</v>
      </c>
      <c r="AY662" s="14" t="s">
        <v>149</v>
      </c>
      <c r="BE662" s="194">
        <f>IF(N662="základní",J662,0)</f>
        <v>0</v>
      </c>
      <c r="BF662" s="194">
        <f>IF(N662="snížená",J662,0)</f>
        <v>0</v>
      </c>
      <c r="BG662" s="194">
        <f>IF(N662="zákl. přenesená",J662,0)</f>
        <v>0</v>
      </c>
      <c r="BH662" s="194">
        <f>IF(N662="sníž. přenesená",J662,0)</f>
        <v>0</v>
      </c>
      <c r="BI662" s="194">
        <f>IF(N662="nulová",J662,0)</f>
        <v>0</v>
      </c>
      <c r="BJ662" s="14" t="s">
        <v>80</v>
      </c>
      <c r="BK662" s="194">
        <f>ROUND(I662*H662,2)</f>
        <v>0</v>
      </c>
      <c r="BL662" s="14" t="s">
        <v>164</v>
      </c>
      <c r="BM662" s="193" t="s">
        <v>1436</v>
      </c>
    </row>
    <row r="663" spans="1:65" s="2" customFormat="1" ht="39">
      <c r="A663" s="31"/>
      <c r="B663" s="32"/>
      <c r="C663" s="33"/>
      <c r="D663" s="195" t="s">
        <v>157</v>
      </c>
      <c r="E663" s="33"/>
      <c r="F663" s="196" t="s">
        <v>1437</v>
      </c>
      <c r="G663" s="33"/>
      <c r="H663" s="33"/>
      <c r="I663" s="197"/>
      <c r="J663" s="33"/>
      <c r="K663" s="33"/>
      <c r="L663" s="36"/>
      <c r="M663" s="198"/>
      <c r="N663" s="199"/>
      <c r="O663" s="68"/>
      <c r="P663" s="68"/>
      <c r="Q663" s="68"/>
      <c r="R663" s="68"/>
      <c r="S663" s="68"/>
      <c r="T663" s="69"/>
      <c r="U663" s="31"/>
      <c r="V663" s="31"/>
      <c r="W663" s="31"/>
      <c r="X663" s="31"/>
      <c r="Y663" s="31"/>
      <c r="Z663" s="31"/>
      <c r="AA663" s="31"/>
      <c r="AB663" s="31"/>
      <c r="AC663" s="31"/>
      <c r="AD663" s="31"/>
      <c r="AE663" s="31"/>
      <c r="AT663" s="14" t="s">
        <v>157</v>
      </c>
      <c r="AU663" s="14" t="s">
        <v>82</v>
      </c>
    </row>
    <row r="664" spans="1:65" s="2" customFormat="1" ht="37.9" customHeight="1">
      <c r="A664" s="31"/>
      <c r="B664" s="32"/>
      <c r="C664" s="200" t="s">
        <v>1438</v>
      </c>
      <c r="D664" s="200" t="s">
        <v>185</v>
      </c>
      <c r="E664" s="201" t="s">
        <v>1439</v>
      </c>
      <c r="F664" s="202" t="s">
        <v>1440</v>
      </c>
      <c r="G664" s="203" t="s">
        <v>197</v>
      </c>
      <c r="H664" s="204">
        <v>1</v>
      </c>
      <c r="I664" s="205"/>
      <c r="J664" s="206">
        <f>ROUND(I664*H664,2)</f>
        <v>0</v>
      </c>
      <c r="K664" s="202" t="s">
        <v>154</v>
      </c>
      <c r="L664" s="36"/>
      <c r="M664" s="207" t="s">
        <v>1</v>
      </c>
      <c r="N664" s="208" t="s">
        <v>38</v>
      </c>
      <c r="O664" s="68"/>
      <c r="P664" s="191">
        <f>O664*H664</f>
        <v>0</v>
      </c>
      <c r="Q664" s="191">
        <v>0</v>
      </c>
      <c r="R664" s="191">
        <f>Q664*H664</f>
        <v>0</v>
      </c>
      <c r="S664" s="191">
        <v>0</v>
      </c>
      <c r="T664" s="192">
        <f>S664*H664</f>
        <v>0</v>
      </c>
      <c r="U664" s="31"/>
      <c r="V664" s="31"/>
      <c r="W664" s="31"/>
      <c r="X664" s="31"/>
      <c r="Y664" s="31"/>
      <c r="Z664" s="31"/>
      <c r="AA664" s="31"/>
      <c r="AB664" s="31"/>
      <c r="AC664" s="31"/>
      <c r="AD664" s="31"/>
      <c r="AE664" s="31"/>
      <c r="AR664" s="193" t="s">
        <v>164</v>
      </c>
      <c r="AT664" s="193" t="s">
        <v>185</v>
      </c>
      <c r="AU664" s="193" t="s">
        <v>82</v>
      </c>
      <c r="AY664" s="14" t="s">
        <v>149</v>
      </c>
      <c r="BE664" s="194">
        <f>IF(N664="základní",J664,0)</f>
        <v>0</v>
      </c>
      <c r="BF664" s="194">
        <f>IF(N664="snížená",J664,0)</f>
        <v>0</v>
      </c>
      <c r="BG664" s="194">
        <f>IF(N664="zákl. přenesená",J664,0)</f>
        <v>0</v>
      </c>
      <c r="BH664" s="194">
        <f>IF(N664="sníž. přenesená",J664,0)</f>
        <v>0</v>
      </c>
      <c r="BI664" s="194">
        <f>IF(N664="nulová",J664,0)</f>
        <v>0</v>
      </c>
      <c r="BJ664" s="14" t="s">
        <v>80</v>
      </c>
      <c r="BK664" s="194">
        <f>ROUND(I664*H664,2)</f>
        <v>0</v>
      </c>
      <c r="BL664" s="14" t="s">
        <v>164</v>
      </c>
      <c r="BM664" s="193" t="s">
        <v>1441</v>
      </c>
    </row>
    <row r="665" spans="1:65" s="2" customFormat="1" ht="39">
      <c r="A665" s="31"/>
      <c r="B665" s="32"/>
      <c r="C665" s="33"/>
      <c r="D665" s="195" t="s">
        <v>157</v>
      </c>
      <c r="E665" s="33"/>
      <c r="F665" s="196" t="s">
        <v>1442</v>
      </c>
      <c r="G665" s="33"/>
      <c r="H665" s="33"/>
      <c r="I665" s="197"/>
      <c r="J665" s="33"/>
      <c r="K665" s="33"/>
      <c r="L665" s="36"/>
      <c r="M665" s="209"/>
      <c r="N665" s="210"/>
      <c r="O665" s="211"/>
      <c r="P665" s="211"/>
      <c r="Q665" s="211"/>
      <c r="R665" s="211"/>
      <c r="S665" s="211"/>
      <c r="T665" s="212"/>
      <c r="U665" s="31"/>
      <c r="V665" s="31"/>
      <c r="W665" s="31"/>
      <c r="X665" s="31"/>
      <c r="Y665" s="31"/>
      <c r="Z665" s="31"/>
      <c r="AA665" s="31"/>
      <c r="AB665" s="31"/>
      <c r="AC665" s="31"/>
      <c r="AD665" s="31"/>
      <c r="AE665" s="31"/>
      <c r="AT665" s="14" t="s">
        <v>157</v>
      </c>
      <c r="AU665" s="14" t="s">
        <v>82</v>
      </c>
    </row>
    <row r="666" spans="1:65" s="2" customFormat="1" ht="6.95" customHeight="1">
      <c r="A666" s="31"/>
      <c r="B666" s="51"/>
      <c r="C666" s="52"/>
      <c r="D666" s="52"/>
      <c r="E666" s="52"/>
      <c r="F666" s="52"/>
      <c r="G666" s="52"/>
      <c r="H666" s="52"/>
      <c r="I666" s="52"/>
      <c r="J666" s="52"/>
      <c r="K666" s="52"/>
      <c r="L666" s="36"/>
      <c r="M666" s="31"/>
      <c r="O666" s="31"/>
      <c r="P666" s="31"/>
      <c r="Q666" s="31"/>
      <c r="R666" s="31"/>
      <c r="S666" s="31"/>
      <c r="T666" s="31"/>
      <c r="U666" s="31"/>
      <c r="V666" s="31"/>
      <c r="W666" s="31"/>
      <c r="X666" s="31"/>
      <c r="Y666" s="31"/>
      <c r="Z666" s="31"/>
      <c r="AA666" s="31"/>
      <c r="AB666" s="31"/>
      <c r="AC666" s="31"/>
      <c r="AD666" s="31"/>
      <c r="AE666" s="31"/>
    </row>
  </sheetData>
  <sheetProtection algorithmName="SHA-512" hashValue="FdeUvvc4ai+vu+tlUEQLDEriiFW1Sk6aEDv8rQO8zPJS56AYH+IdoCl+n7C2LZCg/srhhxFBHGs5taCHAv4GiQ==" saltValue="Ql0WpWjPLMXBNyR0x0IOmBXSqmwaNFYWXNG+SLWpuj8qmXI2wfQ4JOVZIXHHU0oMRzV/rbtCKy9Qv8DZjqg3uA==" spinCount="100000" sheet="1" objects="1" scenarios="1" formatColumns="0" formatRows="0" autoFilter="0"/>
  <autoFilter ref="C126:K665"/>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0"/>
  <sheetViews>
    <sheetView showGridLines="0" workbookViewId="0">
      <selection activeCell="J125" sqref="J125"/>
    </sheetView>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96</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ht="12.75">
      <c r="B8" s="17"/>
      <c r="D8" s="116" t="s">
        <v>126</v>
      </c>
      <c r="L8" s="17"/>
    </row>
    <row r="9" spans="1:46" s="1" customFormat="1" ht="16.5" customHeight="1">
      <c r="B9" s="17"/>
      <c r="E9" s="268" t="s">
        <v>127</v>
      </c>
      <c r="F9" s="249"/>
      <c r="G9" s="249"/>
      <c r="H9" s="249"/>
      <c r="L9" s="17"/>
    </row>
    <row r="10" spans="1:46" s="1" customFormat="1" ht="12" customHeight="1">
      <c r="B10" s="17"/>
      <c r="D10" s="116" t="s">
        <v>128</v>
      </c>
      <c r="L10" s="17"/>
    </row>
    <row r="11" spans="1:46" s="2" customFormat="1" ht="16.5" customHeight="1">
      <c r="A11" s="31"/>
      <c r="B11" s="36"/>
      <c r="C11" s="31"/>
      <c r="D11" s="31"/>
      <c r="E11" s="278" t="s">
        <v>1443</v>
      </c>
      <c r="F11" s="270"/>
      <c r="G11" s="270"/>
      <c r="H11" s="270"/>
      <c r="I11" s="31"/>
      <c r="J11" s="31"/>
      <c r="K11" s="31"/>
      <c r="L11" s="48"/>
      <c r="S11" s="31"/>
      <c r="T11" s="31"/>
      <c r="U11" s="31"/>
      <c r="V11" s="31"/>
      <c r="W11" s="31"/>
      <c r="X11" s="31"/>
      <c r="Y11" s="31"/>
      <c r="Z11" s="31"/>
      <c r="AA11" s="31"/>
      <c r="AB11" s="31"/>
      <c r="AC11" s="31"/>
      <c r="AD11" s="31"/>
      <c r="AE11" s="31"/>
    </row>
    <row r="12" spans="1:46" s="2" customFormat="1" ht="12" customHeight="1">
      <c r="A12" s="31"/>
      <c r="B12" s="36"/>
      <c r="C12" s="31"/>
      <c r="D12" s="116" t="s">
        <v>1444</v>
      </c>
      <c r="E12" s="31"/>
      <c r="F12" s="31"/>
      <c r="G12" s="31"/>
      <c r="H12" s="31"/>
      <c r="I12" s="31"/>
      <c r="J12" s="31"/>
      <c r="K12" s="31"/>
      <c r="L12" s="48"/>
      <c r="S12" s="31"/>
      <c r="T12" s="31"/>
      <c r="U12" s="31"/>
      <c r="V12" s="31"/>
      <c r="W12" s="31"/>
      <c r="X12" s="31"/>
      <c r="Y12" s="31"/>
      <c r="Z12" s="31"/>
      <c r="AA12" s="31"/>
      <c r="AB12" s="31"/>
      <c r="AC12" s="31"/>
      <c r="AD12" s="31"/>
      <c r="AE12" s="31"/>
    </row>
    <row r="13" spans="1:46" s="2" customFormat="1" ht="16.5" customHeight="1">
      <c r="A13" s="31"/>
      <c r="B13" s="36"/>
      <c r="C13" s="31"/>
      <c r="D13" s="31"/>
      <c r="E13" s="271" t="s">
        <v>1445</v>
      </c>
      <c r="F13" s="270"/>
      <c r="G13" s="270"/>
      <c r="H13" s="270"/>
      <c r="I13" s="31"/>
      <c r="J13" s="31"/>
      <c r="K13" s="31"/>
      <c r="L13" s="48"/>
      <c r="S13" s="31"/>
      <c r="T13" s="31"/>
      <c r="U13" s="31"/>
      <c r="V13" s="31"/>
      <c r="W13" s="31"/>
      <c r="X13" s="31"/>
      <c r="Y13" s="31"/>
      <c r="Z13" s="31"/>
      <c r="AA13" s="31"/>
      <c r="AB13" s="31"/>
      <c r="AC13" s="31"/>
      <c r="AD13" s="31"/>
      <c r="AE13" s="31"/>
    </row>
    <row r="14" spans="1:46" s="2" customFormat="1" ht="11.25">
      <c r="A14" s="31"/>
      <c r="B14" s="36"/>
      <c r="C14" s="31"/>
      <c r="D14" s="31"/>
      <c r="E14" s="31"/>
      <c r="F14" s="31"/>
      <c r="G14" s="31"/>
      <c r="H14" s="31"/>
      <c r="I14" s="31"/>
      <c r="J14" s="31"/>
      <c r="K14" s="31"/>
      <c r="L14" s="48"/>
      <c r="S14" s="31"/>
      <c r="T14" s="31"/>
      <c r="U14" s="31"/>
      <c r="V14" s="31"/>
      <c r="W14" s="31"/>
      <c r="X14" s="31"/>
      <c r="Y14" s="31"/>
      <c r="Z14" s="31"/>
      <c r="AA14" s="31"/>
      <c r="AB14" s="31"/>
      <c r="AC14" s="31"/>
      <c r="AD14" s="31"/>
      <c r="AE14" s="31"/>
    </row>
    <row r="15" spans="1:46" s="2" customFormat="1" ht="12" customHeight="1">
      <c r="A15" s="31"/>
      <c r="B15" s="36"/>
      <c r="C15" s="31"/>
      <c r="D15" s="116" t="s">
        <v>18</v>
      </c>
      <c r="E15" s="31"/>
      <c r="F15" s="107" t="s">
        <v>1</v>
      </c>
      <c r="G15" s="31"/>
      <c r="H15" s="31"/>
      <c r="I15" s="116" t="s">
        <v>19</v>
      </c>
      <c r="J15" s="107" t="s">
        <v>1</v>
      </c>
      <c r="K15" s="31"/>
      <c r="L15" s="48"/>
      <c r="S15" s="31"/>
      <c r="T15" s="31"/>
      <c r="U15" s="31"/>
      <c r="V15" s="31"/>
      <c r="W15" s="31"/>
      <c r="X15" s="31"/>
      <c r="Y15" s="31"/>
      <c r="Z15" s="31"/>
      <c r="AA15" s="31"/>
      <c r="AB15" s="31"/>
      <c r="AC15" s="31"/>
      <c r="AD15" s="31"/>
      <c r="AE15" s="31"/>
    </row>
    <row r="16" spans="1:46" s="2" customFormat="1" ht="12" customHeight="1">
      <c r="A16" s="31"/>
      <c r="B16" s="36"/>
      <c r="C16" s="31"/>
      <c r="D16" s="116" t="s">
        <v>20</v>
      </c>
      <c r="E16" s="31"/>
      <c r="F16" s="107" t="s">
        <v>21</v>
      </c>
      <c r="G16" s="31"/>
      <c r="H16" s="31"/>
      <c r="I16" s="116" t="s">
        <v>22</v>
      </c>
      <c r="J16" s="117" t="str">
        <f>'Rekapitulace zakázky'!AN8</f>
        <v>8. 10. 2020</v>
      </c>
      <c r="K16" s="31"/>
      <c r="L16" s="48"/>
      <c r="S16" s="31"/>
      <c r="T16" s="31"/>
      <c r="U16" s="31"/>
      <c r="V16" s="31"/>
      <c r="W16" s="31"/>
      <c r="X16" s="31"/>
      <c r="Y16" s="31"/>
      <c r="Z16" s="31"/>
      <c r="AA16" s="31"/>
      <c r="AB16" s="31"/>
      <c r="AC16" s="31"/>
      <c r="AD16" s="31"/>
      <c r="AE16" s="31"/>
    </row>
    <row r="17" spans="1:31" s="2" customFormat="1" ht="10.9" customHeight="1">
      <c r="A17" s="31"/>
      <c r="B17" s="36"/>
      <c r="C17" s="31"/>
      <c r="D17" s="31"/>
      <c r="E17" s="31"/>
      <c r="F17" s="31"/>
      <c r="G17" s="31"/>
      <c r="H17" s="31"/>
      <c r="I17" s="31"/>
      <c r="J17" s="31"/>
      <c r="K17" s="31"/>
      <c r="L17" s="48"/>
      <c r="S17" s="31"/>
      <c r="T17" s="31"/>
      <c r="U17" s="31"/>
      <c r="V17" s="31"/>
      <c r="W17" s="31"/>
      <c r="X17" s="31"/>
      <c r="Y17" s="31"/>
      <c r="Z17" s="31"/>
      <c r="AA17" s="31"/>
      <c r="AB17" s="31"/>
      <c r="AC17" s="31"/>
      <c r="AD17" s="31"/>
      <c r="AE17" s="31"/>
    </row>
    <row r="18" spans="1:31" s="2" customFormat="1" ht="12" customHeight="1">
      <c r="A18" s="31"/>
      <c r="B18" s="36"/>
      <c r="C18" s="31"/>
      <c r="D18" s="116" t="s">
        <v>24</v>
      </c>
      <c r="E18" s="31"/>
      <c r="F18" s="31"/>
      <c r="G18" s="31"/>
      <c r="H18" s="31"/>
      <c r="I18" s="116" t="s">
        <v>25</v>
      </c>
      <c r="J18" s="107" t="str">
        <f>IF('Rekapitulace zakázky'!AN10="","",'Rekapitulace zakázky'!AN10)</f>
        <v/>
      </c>
      <c r="K18" s="31"/>
      <c r="L18" s="48"/>
      <c r="S18" s="31"/>
      <c r="T18" s="31"/>
      <c r="U18" s="31"/>
      <c r="V18" s="31"/>
      <c r="W18" s="31"/>
      <c r="X18" s="31"/>
      <c r="Y18" s="31"/>
      <c r="Z18" s="31"/>
      <c r="AA18" s="31"/>
      <c r="AB18" s="31"/>
      <c r="AC18" s="31"/>
      <c r="AD18" s="31"/>
      <c r="AE18" s="31"/>
    </row>
    <row r="19" spans="1:31" s="2" customFormat="1" ht="18" customHeight="1">
      <c r="A19" s="31"/>
      <c r="B19" s="36"/>
      <c r="C19" s="31"/>
      <c r="D19" s="31"/>
      <c r="E19" s="107" t="str">
        <f>IF('Rekapitulace zakázky'!E11="","",'Rekapitulace zakázky'!E11)</f>
        <v xml:space="preserve"> </v>
      </c>
      <c r="F19" s="31"/>
      <c r="G19" s="31"/>
      <c r="H19" s="31"/>
      <c r="I19" s="116" t="s">
        <v>26</v>
      </c>
      <c r="J19" s="107" t="str">
        <f>IF('Rekapitulace zakázky'!AN11="","",'Rekapitulace zakázky'!AN11)</f>
        <v/>
      </c>
      <c r="K19" s="31"/>
      <c r="L19" s="48"/>
      <c r="S19" s="31"/>
      <c r="T19" s="31"/>
      <c r="U19" s="31"/>
      <c r="V19" s="31"/>
      <c r="W19" s="31"/>
      <c r="X19" s="31"/>
      <c r="Y19" s="31"/>
      <c r="Z19" s="31"/>
      <c r="AA19" s="31"/>
      <c r="AB19" s="31"/>
      <c r="AC19" s="31"/>
      <c r="AD19" s="31"/>
      <c r="AE19" s="31"/>
    </row>
    <row r="20" spans="1:31" s="2" customFormat="1" ht="6.95" customHeight="1">
      <c r="A20" s="31"/>
      <c r="B20" s="36"/>
      <c r="C20" s="31"/>
      <c r="D20" s="31"/>
      <c r="E20" s="31"/>
      <c r="F20" s="31"/>
      <c r="G20" s="31"/>
      <c r="H20" s="31"/>
      <c r="I20" s="31"/>
      <c r="J20" s="31"/>
      <c r="K20" s="31"/>
      <c r="L20" s="48"/>
      <c r="S20" s="31"/>
      <c r="T20" s="31"/>
      <c r="U20" s="31"/>
      <c r="V20" s="31"/>
      <c r="W20" s="31"/>
      <c r="X20" s="31"/>
      <c r="Y20" s="31"/>
      <c r="Z20" s="31"/>
      <c r="AA20" s="31"/>
      <c r="AB20" s="31"/>
      <c r="AC20" s="31"/>
      <c r="AD20" s="31"/>
      <c r="AE20" s="31"/>
    </row>
    <row r="21" spans="1:31" s="2" customFormat="1" ht="12" customHeight="1">
      <c r="A21" s="31"/>
      <c r="B21" s="36"/>
      <c r="C21" s="31"/>
      <c r="D21" s="116" t="s">
        <v>27</v>
      </c>
      <c r="E21" s="31"/>
      <c r="F21" s="31"/>
      <c r="G21" s="31"/>
      <c r="H21" s="31"/>
      <c r="I21" s="116" t="s">
        <v>25</v>
      </c>
      <c r="J21" s="27" t="str">
        <f>'Rekapitulace zakázky'!AN13</f>
        <v>Vyplň údaj</v>
      </c>
      <c r="K21" s="31"/>
      <c r="L21" s="48"/>
      <c r="S21" s="31"/>
      <c r="T21" s="31"/>
      <c r="U21" s="31"/>
      <c r="V21" s="31"/>
      <c r="W21" s="31"/>
      <c r="X21" s="31"/>
      <c r="Y21" s="31"/>
      <c r="Z21" s="31"/>
      <c r="AA21" s="31"/>
      <c r="AB21" s="31"/>
      <c r="AC21" s="31"/>
      <c r="AD21" s="31"/>
      <c r="AE21" s="31"/>
    </row>
    <row r="22" spans="1:31" s="2" customFormat="1" ht="18" customHeight="1">
      <c r="A22" s="31"/>
      <c r="B22" s="36"/>
      <c r="C22" s="31"/>
      <c r="D22" s="31"/>
      <c r="E22" s="272" t="str">
        <f>'Rekapitulace zakázky'!E14</f>
        <v>Vyplň údaj</v>
      </c>
      <c r="F22" s="273"/>
      <c r="G22" s="273"/>
      <c r="H22" s="273"/>
      <c r="I22" s="116" t="s">
        <v>26</v>
      </c>
      <c r="J22" s="27" t="str">
        <f>'Rekapitulace zakázky'!AN14</f>
        <v>Vyplň údaj</v>
      </c>
      <c r="K22" s="31"/>
      <c r="L22" s="48"/>
      <c r="S22" s="31"/>
      <c r="T22" s="31"/>
      <c r="U22" s="31"/>
      <c r="V22" s="31"/>
      <c r="W22" s="31"/>
      <c r="X22" s="31"/>
      <c r="Y22" s="31"/>
      <c r="Z22" s="31"/>
      <c r="AA22" s="31"/>
      <c r="AB22" s="31"/>
      <c r="AC22" s="31"/>
      <c r="AD22" s="31"/>
      <c r="AE22" s="31"/>
    </row>
    <row r="23" spans="1:31" s="2" customFormat="1" ht="6.95" customHeight="1">
      <c r="A23" s="31"/>
      <c r="B23" s="36"/>
      <c r="C23" s="31"/>
      <c r="D23" s="31"/>
      <c r="E23" s="31"/>
      <c r="F23" s="31"/>
      <c r="G23" s="31"/>
      <c r="H23" s="31"/>
      <c r="I23" s="31"/>
      <c r="J23" s="31"/>
      <c r="K23" s="31"/>
      <c r="L23" s="48"/>
      <c r="S23" s="31"/>
      <c r="T23" s="31"/>
      <c r="U23" s="31"/>
      <c r="V23" s="31"/>
      <c r="W23" s="31"/>
      <c r="X23" s="31"/>
      <c r="Y23" s="31"/>
      <c r="Z23" s="31"/>
      <c r="AA23" s="31"/>
      <c r="AB23" s="31"/>
      <c r="AC23" s="31"/>
      <c r="AD23" s="31"/>
      <c r="AE23" s="31"/>
    </row>
    <row r="24" spans="1:31" s="2" customFormat="1" ht="12" customHeight="1">
      <c r="A24" s="31"/>
      <c r="B24" s="36"/>
      <c r="C24" s="31"/>
      <c r="D24" s="116" t="s">
        <v>29</v>
      </c>
      <c r="E24" s="31"/>
      <c r="F24" s="31"/>
      <c r="G24" s="31"/>
      <c r="H24" s="31"/>
      <c r="I24" s="116" t="s">
        <v>25</v>
      </c>
      <c r="J24" s="107" t="str">
        <f>IF('Rekapitulace zakázky'!AN16="","",'Rekapitulace zakázky'!AN16)</f>
        <v/>
      </c>
      <c r="K24" s="31"/>
      <c r="L24" s="48"/>
      <c r="S24" s="31"/>
      <c r="T24" s="31"/>
      <c r="U24" s="31"/>
      <c r="V24" s="31"/>
      <c r="W24" s="31"/>
      <c r="X24" s="31"/>
      <c r="Y24" s="31"/>
      <c r="Z24" s="31"/>
      <c r="AA24" s="31"/>
      <c r="AB24" s="31"/>
      <c r="AC24" s="31"/>
      <c r="AD24" s="31"/>
      <c r="AE24" s="31"/>
    </row>
    <row r="25" spans="1:31" s="2" customFormat="1" ht="18" customHeight="1">
      <c r="A25" s="31"/>
      <c r="B25" s="36"/>
      <c r="C25" s="31"/>
      <c r="D25" s="31"/>
      <c r="E25" s="107" t="str">
        <f>IF('Rekapitulace zakázky'!E17="","",'Rekapitulace zakázky'!E17)</f>
        <v xml:space="preserve"> </v>
      </c>
      <c r="F25" s="31"/>
      <c r="G25" s="31"/>
      <c r="H25" s="31"/>
      <c r="I25" s="116" t="s">
        <v>26</v>
      </c>
      <c r="J25" s="107" t="str">
        <f>IF('Rekapitulace zakázky'!AN17="","",'Rekapitulace zakázky'!AN17)</f>
        <v/>
      </c>
      <c r="K25" s="31"/>
      <c r="L25" s="48"/>
      <c r="S25" s="31"/>
      <c r="T25" s="31"/>
      <c r="U25" s="31"/>
      <c r="V25" s="31"/>
      <c r="W25" s="31"/>
      <c r="X25" s="31"/>
      <c r="Y25" s="31"/>
      <c r="Z25" s="31"/>
      <c r="AA25" s="31"/>
      <c r="AB25" s="31"/>
      <c r="AC25" s="31"/>
      <c r="AD25" s="31"/>
      <c r="AE25" s="31"/>
    </row>
    <row r="26" spans="1:31" s="2" customFormat="1" ht="6.95" customHeight="1">
      <c r="A26" s="31"/>
      <c r="B26" s="36"/>
      <c r="C26" s="31"/>
      <c r="D26" s="31"/>
      <c r="E26" s="31"/>
      <c r="F26" s="31"/>
      <c r="G26" s="31"/>
      <c r="H26" s="31"/>
      <c r="I26" s="31"/>
      <c r="J26" s="31"/>
      <c r="K26" s="31"/>
      <c r="L26" s="48"/>
      <c r="S26" s="31"/>
      <c r="T26" s="31"/>
      <c r="U26" s="31"/>
      <c r="V26" s="31"/>
      <c r="W26" s="31"/>
      <c r="X26" s="31"/>
      <c r="Y26" s="31"/>
      <c r="Z26" s="31"/>
      <c r="AA26" s="31"/>
      <c r="AB26" s="31"/>
      <c r="AC26" s="31"/>
      <c r="AD26" s="31"/>
      <c r="AE26" s="31"/>
    </row>
    <row r="27" spans="1:31" s="2" customFormat="1" ht="12" customHeight="1">
      <c r="A27" s="31"/>
      <c r="B27" s="36"/>
      <c r="C27" s="31"/>
      <c r="D27" s="116" t="s">
        <v>31</v>
      </c>
      <c r="E27" s="31"/>
      <c r="F27" s="31"/>
      <c r="G27" s="31"/>
      <c r="H27" s="31"/>
      <c r="I27" s="116" t="s">
        <v>25</v>
      </c>
      <c r="J27" s="107" t="str">
        <f>IF('Rekapitulace zakázky'!AN19="","",'Rekapitulace zakázky'!AN19)</f>
        <v/>
      </c>
      <c r="K27" s="31"/>
      <c r="L27" s="48"/>
      <c r="S27" s="31"/>
      <c r="T27" s="31"/>
      <c r="U27" s="31"/>
      <c r="V27" s="31"/>
      <c r="W27" s="31"/>
      <c r="X27" s="31"/>
      <c r="Y27" s="31"/>
      <c r="Z27" s="31"/>
      <c r="AA27" s="31"/>
      <c r="AB27" s="31"/>
      <c r="AC27" s="31"/>
      <c r="AD27" s="31"/>
      <c r="AE27" s="31"/>
    </row>
    <row r="28" spans="1:31" s="2" customFormat="1" ht="18" customHeight="1">
      <c r="A28" s="31"/>
      <c r="B28" s="36"/>
      <c r="C28" s="31"/>
      <c r="D28" s="31"/>
      <c r="E28" s="107" t="str">
        <f>IF('Rekapitulace zakázky'!E20="","",'Rekapitulace zakázky'!E20)</f>
        <v xml:space="preserve"> </v>
      </c>
      <c r="F28" s="31"/>
      <c r="G28" s="31"/>
      <c r="H28" s="31"/>
      <c r="I28" s="116" t="s">
        <v>26</v>
      </c>
      <c r="J28" s="107" t="str">
        <f>IF('Rekapitulace zakázky'!AN20="","",'Rekapitulace zakázky'!AN20)</f>
        <v/>
      </c>
      <c r="K28" s="31"/>
      <c r="L28" s="48"/>
      <c r="S28" s="31"/>
      <c r="T28" s="31"/>
      <c r="U28" s="31"/>
      <c r="V28" s="31"/>
      <c r="W28" s="31"/>
      <c r="X28" s="31"/>
      <c r="Y28" s="31"/>
      <c r="Z28" s="31"/>
      <c r="AA28" s="31"/>
      <c r="AB28" s="31"/>
      <c r="AC28" s="31"/>
      <c r="AD28" s="31"/>
      <c r="AE28" s="31"/>
    </row>
    <row r="29" spans="1:31" s="2" customFormat="1" ht="6.95" customHeight="1">
      <c r="A29" s="31"/>
      <c r="B29" s="36"/>
      <c r="C29" s="31"/>
      <c r="D29" s="31"/>
      <c r="E29" s="31"/>
      <c r="F29" s="31"/>
      <c r="G29" s="31"/>
      <c r="H29" s="31"/>
      <c r="I29" s="31"/>
      <c r="J29" s="31"/>
      <c r="K29" s="31"/>
      <c r="L29" s="48"/>
      <c r="S29" s="31"/>
      <c r="T29" s="31"/>
      <c r="U29" s="31"/>
      <c r="V29" s="31"/>
      <c r="W29" s="31"/>
      <c r="X29" s="31"/>
      <c r="Y29" s="31"/>
      <c r="Z29" s="31"/>
      <c r="AA29" s="31"/>
      <c r="AB29" s="31"/>
      <c r="AC29" s="31"/>
      <c r="AD29" s="31"/>
      <c r="AE29" s="31"/>
    </row>
    <row r="30" spans="1:31" s="2" customFormat="1" ht="12" customHeight="1">
      <c r="A30" s="31"/>
      <c r="B30" s="36"/>
      <c r="C30" s="31"/>
      <c r="D30" s="116" t="s">
        <v>32</v>
      </c>
      <c r="E30" s="31"/>
      <c r="F30" s="31"/>
      <c r="G30" s="31"/>
      <c r="H30" s="31"/>
      <c r="I30" s="31"/>
      <c r="J30" s="31"/>
      <c r="K30" s="31"/>
      <c r="L30" s="48"/>
      <c r="S30" s="31"/>
      <c r="T30" s="31"/>
      <c r="U30" s="31"/>
      <c r="V30" s="31"/>
      <c r="W30" s="31"/>
      <c r="X30" s="31"/>
      <c r="Y30" s="31"/>
      <c r="Z30" s="31"/>
      <c r="AA30" s="31"/>
      <c r="AB30" s="31"/>
      <c r="AC30" s="31"/>
      <c r="AD30" s="31"/>
      <c r="AE30" s="31"/>
    </row>
    <row r="31" spans="1:31" s="8" customFormat="1" ht="16.5" customHeight="1">
      <c r="A31" s="118"/>
      <c r="B31" s="119"/>
      <c r="C31" s="118"/>
      <c r="D31" s="118"/>
      <c r="E31" s="274" t="s">
        <v>1</v>
      </c>
      <c r="F31" s="274"/>
      <c r="G31" s="274"/>
      <c r="H31" s="274"/>
      <c r="I31" s="118"/>
      <c r="J31" s="118"/>
      <c r="K31" s="118"/>
      <c r="L31" s="120"/>
      <c r="S31" s="118"/>
      <c r="T31" s="118"/>
      <c r="U31" s="118"/>
      <c r="V31" s="118"/>
      <c r="W31" s="118"/>
      <c r="X31" s="118"/>
      <c r="Y31" s="118"/>
      <c r="Z31" s="118"/>
      <c r="AA31" s="118"/>
      <c r="AB31" s="118"/>
      <c r="AC31" s="118"/>
      <c r="AD31" s="118"/>
      <c r="AE31" s="118"/>
    </row>
    <row r="32" spans="1:31" s="2" customFormat="1" ht="6.95" customHeight="1">
      <c r="A32" s="31"/>
      <c r="B32" s="36"/>
      <c r="C32" s="31"/>
      <c r="D32" s="31"/>
      <c r="E32" s="31"/>
      <c r="F32" s="31"/>
      <c r="G32" s="31"/>
      <c r="H32" s="31"/>
      <c r="I32" s="31"/>
      <c r="J32" s="31"/>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25.35" customHeight="1">
      <c r="A34" s="31"/>
      <c r="B34" s="36"/>
      <c r="C34" s="31"/>
      <c r="D34" s="122" t="s">
        <v>33</v>
      </c>
      <c r="E34" s="31"/>
      <c r="F34" s="31"/>
      <c r="G34" s="31"/>
      <c r="H34" s="31"/>
      <c r="I34" s="31"/>
      <c r="J34" s="123">
        <f>ROUND(J125, 2)</f>
        <v>0</v>
      </c>
      <c r="K34" s="31"/>
      <c r="L34" s="48"/>
      <c r="S34" s="31"/>
      <c r="T34" s="31"/>
      <c r="U34" s="31"/>
      <c r="V34" s="31"/>
      <c r="W34" s="31"/>
      <c r="X34" s="31"/>
      <c r="Y34" s="31"/>
      <c r="Z34" s="31"/>
      <c r="AA34" s="31"/>
      <c r="AB34" s="31"/>
      <c r="AC34" s="31"/>
      <c r="AD34" s="31"/>
      <c r="AE34" s="31"/>
    </row>
    <row r="35" spans="1:31" s="2" customFormat="1" ht="6.95" customHeight="1">
      <c r="A35" s="31"/>
      <c r="B35" s="36"/>
      <c r="C35" s="31"/>
      <c r="D35" s="121"/>
      <c r="E35" s="121"/>
      <c r="F35" s="121"/>
      <c r="G35" s="121"/>
      <c r="H35" s="121"/>
      <c r="I35" s="121"/>
      <c r="J35" s="121"/>
      <c r="K35" s="121"/>
      <c r="L35" s="48"/>
      <c r="S35" s="31"/>
      <c r="T35" s="31"/>
      <c r="U35" s="31"/>
      <c r="V35" s="31"/>
      <c r="W35" s="31"/>
      <c r="X35" s="31"/>
      <c r="Y35" s="31"/>
      <c r="Z35" s="31"/>
      <c r="AA35" s="31"/>
      <c r="AB35" s="31"/>
      <c r="AC35" s="31"/>
      <c r="AD35" s="31"/>
      <c r="AE35" s="31"/>
    </row>
    <row r="36" spans="1:31" s="2" customFormat="1" ht="14.45" customHeight="1">
      <c r="A36" s="31"/>
      <c r="B36" s="36"/>
      <c r="C36" s="31"/>
      <c r="D36" s="31"/>
      <c r="E36" s="31"/>
      <c r="F36" s="124" t="s">
        <v>35</v>
      </c>
      <c r="G36" s="31"/>
      <c r="H36" s="31"/>
      <c r="I36" s="124" t="s">
        <v>34</v>
      </c>
      <c r="J36" s="124" t="s">
        <v>36</v>
      </c>
      <c r="K36" s="31"/>
      <c r="L36" s="48"/>
      <c r="S36" s="31"/>
      <c r="T36" s="31"/>
      <c r="U36" s="31"/>
      <c r="V36" s="31"/>
      <c r="W36" s="31"/>
      <c r="X36" s="31"/>
      <c r="Y36" s="31"/>
      <c r="Z36" s="31"/>
      <c r="AA36" s="31"/>
      <c r="AB36" s="31"/>
      <c r="AC36" s="31"/>
      <c r="AD36" s="31"/>
      <c r="AE36" s="31"/>
    </row>
    <row r="37" spans="1:31" s="2" customFormat="1" ht="14.45" customHeight="1">
      <c r="A37" s="31"/>
      <c r="B37" s="36"/>
      <c r="C37" s="31"/>
      <c r="D37" s="125" t="s">
        <v>37</v>
      </c>
      <c r="E37" s="116" t="s">
        <v>38</v>
      </c>
      <c r="F37" s="126">
        <f>ROUND((SUM(BE125:BE129)),  2)</f>
        <v>0</v>
      </c>
      <c r="G37" s="31"/>
      <c r="H37" s="31"/>
      <c r="I37" s="127">
        <v>0.21</v>
      </c>
      <c r="J37" s="126">
        <f>ROUND(((SUM(BE125:BE129))*I37),  2)</f>
        <v>0</v>
      </c>
      <c r="K37" s="31"/>
      <c r="L37" s="48"/>
      <c r="S37" s="31"/>
      <c r="T37" s="31"/>
      <c r="U37" s="31"/>
      <c r="V37" s="31"/>
      <c r="W37" s="31"/>
      <c r="X37" s="31"/>
      <c r="Y37" s="31"/>
      <c r="Z37" s="31"/>
      <c r="AA37" s="31"/>
      <c r="AB37" s="31"/>
      <c r="AC37" s="31"/>
      <c r="AD37" s="31"/>
      <c r="AE37" s="31"/>
    </row>
    <row r="38" spans="1:31" s="2" customFormat="1" ht="14.45" customHeight="1">
      <c r="A38" s="31"/>
      <c r="B38" s="36"/>
      <c r="C38" s="31"/>
      <c r="D38" s="31"/>
      <c r="E38" s="116" t="s">
        <v>39</v>
      </c>
      <c r="F38" s="126">
        <f>ROUND((SUM(BF125:BF129)),  2)</f>
        <v>0</v>
      </c>
      <c r="G38" s="31"/>
      <c r="H38" s="31"/>
      <c r="I38" s="127">
        <v>0.15</v>
      </c>
      <c r="J38" s="126">
        <f>ROUND(((SUM(BF125:BF129))*I38),  2)</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40</v>
      </c>
      <c r="F39" s="126">
        <f>ROUND((SUM(BG125:BG129)),  2)</f>
        <v>0</v>
      </c>
      <c r="G39" s="31"/>
      <c r="H39" s="31"/>
      <c r="I39" s="127">
        <v>0.21</v>
      </c>
      <c r="J39" s="126">
        <f>0</f>
        <v>0</v>
      </c>
      <c r="K39" s="31"/>
      <c r="L39" s="48"/>
      <c r="S39" s="31"/>
      <c r="T39" s="31"/>
      <c r="U39" s="31"/>
      <c r="V39" s="31"/>
      <c r="W39" s="31"/>
      <c r="X39" s="31"/>
      <c r="Y39" s="31"/>
      <c r="Z39" s="31"/>
      <c r="AA39" s="31"/>
      <c r="AB39" s="31"/>
      <c r="AC39" s="31"/>
      <c r="AD39" s="31"/>
      <c r="AE39" s="31"/>
    </row>
    <row r="40" spans="1:31" s="2" customFormat="1" ht="14.45" hidden="1" customHeight="1">
      <c r="A40" s="31"/>
      <c r="B40" s="36"/>
      <c r="C40" s="31"/>
      <c r="D40" s="31"/>
      <c r="E40" s="116" t="s">
        <v>41</v>
      </c>
      <c r="F40" s="126">
        <f>ROUND((SUM(BH125:BH129)),  2)</f>
        <v>0</v>
      </c>
      <c r="G40" s="31"/>
      <c r="H40" s="31"/>
      <c r="I40" s="127">
        <v>0.15</v>
      </c>
      <c r="J40" s="126">
        <f>0</f>
        <v>0</v>
      </c>
      <c r="K40" s="31"/>
      <c r="L40" s="48"/>
      <c r="S40" s="31"/>
      <c r="T40" s="31"/>
      <c r="U40" s="31"/>
      <c r="V40" s="31"/>
      <c r="W40" s="31"/>
      <c r="X40" s="31"/>
      <c r="Y40" s="31"/>
      <c r="Z40" s="31"/>
      <c r="AA40" s="31"/>
      <c r="AB40" s="31"/>
      <c r="AC40" s="31"/>
      <c r="AD40" s="31"/>
      <c r="AE40" s="31"/>
    </row>
    <row r="41" spans="1:31" s="2" customFormat="1" ht="14.45" hidden="1" customHeight="1">
      <c r="A41" s="31"/>
      <c r="B41" s="36"/>
      <c r="C41" s="31"/>
      <c r="D41" s="31"/>
      <c r="E41" s="116" t="s">
        <v>42</v>
      </c>
      <c r="F41" s="126">
        <f>ROUND((SUM(BI125:BI129)),  2)</f>
        <v>0</v>
      </c>
      <c r="G41" s="31"/>
      <c r="H41" s="31"/>
      <c r="I41" s="127">
        <v>0</v>
      </c>
      <c r="J41" s="126">
        <f>0</f>
        <v>0</v>
      </c>
      <c r="K41" s="31"/>
      <c r="L41" s="48"/>
      <c r="S41" s="31"/>
      <c r="T41" s="31"/>
      <c r="U41" s="31"/>
      <c r="V41" s="31"/>
      <c r="W41" s="31"/>
      <c r="X41" s="31"/>
      <c r="Y41" s="31"/>
      <c r="Z41" s="31"/>
      <c r="AA41" s="31"/>
      <c r="AB41" s="31"/>
      <c r="AC41" s="31"/>
      <c r="AD41" s="31"/>
      <c r="AE41" s="31"/>
    </row>
    <row r="42" spans="1:31" s="2" customFormat="1" ht="6.9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2" customFormat="1" ht="25.35" customHeight="1">
      <c r="A43" s="31"/>
      <c r="B43" s="36"/>
      <c r="C43" s="128"/>
      <c r="D43" s="129" t="s">
        <v>43</v>
      </c>
      <c r="E43" s="130"/>
      <c r="F43" s="130"/>
      <c r="G43" s="131" t="s">
        <v>44</v>
      </c>
      <c r="H43" s="132" t="s">
        <v>45</v>
      </c>
      <c r="I43" s="130"/>
      <c r="J43" s="133">
        <f>SUM(J34:J41)</f>
        <v>0</v>
      </c>
      <c r="K43" s="134"/>
      <c r="L43" s="48"/>
      <c r="S43" s="31"/>
      <c r="T43" s="31"/>
      <c r="U43" s="31"/>
      <c r="V43" s="31"/>
      <c r="W43" s="31"/>
      <c r="X43" s="31"/>
      <c r="Y43" s="31"/>
      <c r="Z43" s="31"/>
      <c r="AA43" s="31"/>
      <c r="AB43" s="31"/>
      <c r="AC43" s="31"/>
      <c r="AD43" s="31"/>
      <c r="AE43" s="31"/>
    </row>
    <row r="44" spans="1:31" s="2" customFormat="1" ht="14.45" customHeight="1">
      <c r="A44" s="31"/>
      <c r="B44" s="36"/>
      <c r="C44" s="31"/>
      <c r="D44" s="31"/>
      <c r="E44" s="31"/>
      <c r="F44" s="31"/>
      <c r="G44" s="31"/>
      <c r="H44" s="31"/>
      <c r="I44" s="31"/>
      <c r="J44" s="31"/>
      <c r="K44" s="31"/>
      <c r="L44" s="48"/>
      <c r="S44" s="31"/>
      <c r="T44" s="31"/>
      <c r="U44" s="31"/>
      <c r="V44" s="31"/>
      <c r="W44" s="31"/>
      <c r="X44" s="31"/>
      <c r="Y44" s="31"/>
      <c r="Z44" s="31"/>
      <c r="AA44" s="31"/>
      <c r="AB44" s="31"/>
      <c r="AC44" s="31"/>
      <c r="AD44" s="31"/>
      <c r="AE44" s="31"/>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1" customFormat="1" ht="16.5" customHeight="1">
      <c r="B87" s="18"/>
      <c r="C87" s="19"/>
      <c r="D87" s="19"/>
      <c r="E87" s="275" t="s">
        <v>127</v>
      </c>
      <c r="F87" s="234"/>
      <c r="G87" s="234"/>
      <c r="H87" s="234"/>
      <c r="I87" s="19"/>
      <c r="J87" s="19"/>
      <c r="K87" s="19"/>
      <c r="L87" s="17"/>
    </row>
    <row r="88" spans="1:31" s="1" customFormat="1" ht="12" customHeight="1">
      <c r="B88" s="18"/>
      <c r="C88" s="26" t="s">
        <v>128</v>
      </c>
      <c r="D88" s="19"/>
      <c r="E88" s="19"/>
      <c r="F88" s="19"/>
      <c r="G88" s="19"/>
      <c r="H88" s="19"/>
      <c r="I88" s="19"/>
      <c r="J88" s="19"/>
      <c r="K88" s="19"/>
      <c r="L88" s="17"/>
    </row>
    <row r="89" spans="1:31" s="2" customFormat="1" ht="16.5" customHeight="1">
      <c r="A89" s="31"/>
      <c r="B89" s="32"/>
      <c r="C89" s="33"/>
      <c r="D89" s="33"/>
      <c r="E89" s="279" t="s">
        <v>1443</v>
      </c>
      <c r="F89" s="277"/>
      <c r="G89" s="277"/>
      <c r="H89" s="277"/>
      <c r="I89" s="33"/>
      <c r="J89" s="33"/>
      <c r="K89" s="33"/>
      <c r="L89" s="48"/>
      <c r="S89" s="31"/>
      <c r="T89" s="31"/>
      <c r="U89" s="31"/>
      <c r="V89" s="31"/>
      <c r="W89" s="31"/>
      <c r="X89" s="31"/>
      <c r="Y89" s="31"/>
      <c r="Z89" s="31"/>
      <c r="AA89" s="31"/>
      <c r="AB89" s="31"/>
      <c r="AC89" s="31"/>
      <c r="AD89" s="31"/>
      <c r="AE89" s="31"/>
    </row>
    <row r="90" spans="1:31" s="2" customFormat="1" ht="12" customHeight="1">
      <c r="A90" s="31"/>
      <c r="B90" s="32"/>
      <c r="C90" s="26" t="s">
        <v>1444</v>
      </c>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6.5" customHeight="1">
      <c r="A91" s="31"/>
      <c r="B91" s="32"/>
      <c r="C91" s="33"/>
      <c r="D91" s="33"/>
      <c r="E91" s="227" t="str">
        <f>E13</f>
        <v>01 - Přestavníky</v>
      </c>
      <c r="F91" s="277"/>
      <c r="G91" s="277"/>
      <c r="H91" s="277"/>
      <c r="I91" s="33"/>
      <c r="J91" s="33"/>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2" customHeight="1">
      <c r="A93" s="31"/>
      <c r="B93" s="32"/>
      <c r="C93" s="26" t="s">
        <v>20</v>
      </c>
      <c r="D93" s="33"/>
      <c r="E93" s="33"/>
      <c r="F93" s="24" t="str">
        <f>F16</f>
        <v xml:space="preserve"> </v>
      </c>
      <c r="G93" s="33"/>
      <c r="H93" s="33"/>
      <c r="I93" s="26" t="s">
        <v>22</v>
      </c>
      <c r="J93" s="63" t="str">
        <f>IF(J16="","",J16)</f>
        <v>8. 10. 2020</v>
      </c>
      <c r="K93" s="33"/>
      <c r="L93" s="48"/>
      <c r="S93" s="31"/>
      <c r="T93" s="31"/>
      <c r="U93" s="31"/>
      <c r="V93" s="31"/>
      <c r="W93" s="31"/>
      <c r="X93" s="31"/>
      <c r="Y93" s="31"/>
      <c r="Z93" s="31"/>
      <c r="AA93" s="31"/>
      <c r="AB93" s="31"/>
      <c r="AC93" s="31"/>
      <c r="AD93" s="31"/>
      <c r="AE93" s="31"/>
    </row>
    <row r="94" spans="1:31" s="2" customFormat="1" ht="6.95" customHeight="1">
      <c r="A94" s="31"/>
      <c r="B94" s="32"/>
      <c r="C94" s="33"/>
      <c r="D94" s="33"/>
      <c r="E94" s="33"/>
      <c r="F94" s="33"/>
      <c r="G94" s="33"/>
      <c r="H94" s="33"/>
      <c r="I94" s="33"/>
      <c r="J94" s="33"/>
      <c r="K94" s="33"/>
      <c r="L94" s="48"/>
      <c r="S94" s="31"/>
      <c r="T94" s="31"/>
      <c r="U94" s="31"/>
      <c r="V94" s="31"/>
      <c r="W94" s="31"/>
      <c r="X94" s="31"/>
      <c r="Y94" s="31"/>
      <c r="Z94" s="31"/>
      <c r="AA94" s="31"/>
      <c r="AB94" s="31"/>
      <c r="AC94" s="31"/>
      <c r="AD94" s="31"/>
      <c r="AE94" s="31"/>
    </row>
    <row r="95" spans="1:31" s="2" customFormat="1" ht="15.2" customHeight="1">
      <c r="A95" s="31"/>
      <c r="B95" s="32"/>
      <c r="C95" s="26" t="s">
        <v>24</v>
      </c>
      <c r="D95" s="33"/>
      <c r="E95" s="33"/>
      <c r="F95" s="24" t="str">
        <f>E19</f>
        <v xml:space="preserve"> </v>
      </c>
      <c r="G95" s="33"/>
      <c r="H95" s="33"/>
      <c r="I95" s="26" t="s">
        <v>29</v>
      </c>
      <c r="J95" s="29" t="str">
        <f>E25</f>
        <v xml:space="preserve"> </v>
      </c>
      <c r="K95" s="33"/>
      <c r="L95" s="48"/>
      <c r="S95" s="31"/>
      <c r="T95" s="31"/>
      <c r="U95" s="31"/>
      <c r="V95" s="31"/>
      <c r="W95" s="31"/>
      <c r="X95" s="31"/>
      <c r="Y95" s="31"/>
      <c r="Z95" s="31"/>
      <c r="AA95" s="31"/>
      <c r="AB95" s="31"/>
      <c r="AC95" s="31"/>
      <c r="AD95" s="31"/>
      <c r="AE95" s="31"/>
    </row>
    <row r="96" spans="1:31" s="2" customFormat="1" ht="15.2" customHeight="1">
      <c r="A96" s="31"/>
      <c r="B96" s="32"/>
      <c r="C96" s="26" t="s">
        <v>27</v>
      </c>
      <c r="D96" s="33"/>
      <c r="E96" s="33"/>
      <c r="F96" s="24" t="str">
        <f>IF(E22="","",E22)</f>
        <v>Vyplň údaj</v>
      </c>
      <c r="G96" s="33"/>
      <c r="H96" s="33"/>
      <c r="I96" s="26" t="s">
        <v>31</v>
      </c>
      <c r="J96" s="29" t="str">
        <f>E28</f>
        <v xml:space="preserve"> </v>
      </c>
      <c r="K96" s="33"/>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9.25" customHeight="1">
      <c r="A98" s="31"/>
      <c r="B98" s="32"/>
      <c r="C98" s="146" t="s">
        <v>131</v>
      </c>
      <c r="D98" s="147"/>
      <c r="E98" s="147"/>
      <c r="F98" s="147"/>
      <c r="G98" s="147"/>
      <c r="H98" s="147"/>
      <c r="I98" s="147"/>
      <c r="J98" s="148" t="s">
        <v>132</v>
      </c>
      <c r="K98" s="147"/>
      <c r="L98" s="48"/>
      <c r="S98" s="31"/>
      <c r="T98" s="31"/>
      <c r="U98" s="31"/>
      <c r="V98" s="31"/>
      <c r="W98" s="31"/>
      <c r="X98" s="31"/>
      <c r="Y98" s="31"/>
      <c r="Z98" s="31"/>
      <c r="AA98" s="31"/>
      <c r="AB98" s="31"/>
      <c r="AC98" s="31"/>
      <c r="AD98" s="31"/>
      <c r="AE98" s="31"/>
    </row>
    <row r="99" spans="1:47" s="2" customFormat="1" ht="10.35"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47" s="2" customFormat="1" ht="22.9" customHeight="1">
      <c r="A100" s="31"/>
      <c r="B100" s="32"/>
      <c r="C100" s="149" t="s">
        <v>133</v>
      </c>
      <c r="D100" s="33"/>
      <c r="E100" s="33"/>
      <c r="F100" s="33"/>
      <c r="G100" s="33"/>
      <c r="H100" s="33"/>
      <c r="I100" s="33"/>
      <c r="J100" s="81">
        <f>J125</f>
        <v>0</v>
      </c>
      <c r="K100" s="33"/>
      <c r="L100" s="48"/>
      <c r="S100" s="31"/>
      <c r="T100" s="31"/>
      <c r="U100" s="31"/>
      <c r="V100" s="31"/>
      <c r="W100" s="31"/>
      <c r="X100" s="31"/>
      <c r="Y100" s="31"/>
      <c r="Z100" s="31"/>
      <c r="AA100" s="31"/>
      <c r="AB100" s="31"/>
      <c r="AC100" s="31"/>
      <c r="AD100" s="31"/>
      <c r="AE100" s="31"/>
      <c r="AU100" s="14" t="s">
        <v>134</v>
      </c>
    </row>
    <row r="101" spans="1:47" s="9" customFormat="1" ht="24.95" customHeight="1">
      <c r="B101" s="150"/>
      <c r="C101" s="151"/>
      <c r="D101" s="152" t="s">
        <v>1445</v>
      </c>
      <c r="E101" s="153"/>
      <c r="F101" s="153"/>
      <c r="G101" s="153"/>
      <c r="H101" s="153"/>
      <c r="I101" s="153"/>
      <c r="J101" s="154">
        <f>J126</f>
        <v>0</v>
      </c>
      <c r="K101" s="151"/>
      <c r="L101" s="155"/>
    </row>
    <row r="102" spans="1:47" s="2" customFormat="1" ht="21.75" customHeight="1">
      <c r="A102" s="31"/>
      <c r="B102" s="32"/>
      <c r="C102" s="33"/>
      <c r="D102" s="33"/>
      <c r="E102" s="33"/>
      <c r="F102" s="33"/>
      <c r="G102" s="33"/>
      <c r="H102" s="33"/>
      <c r="I102" s="33"/>
      <c r="J102" s="33"/>
      <c r="K102" s="33"/>
      <c r="L102" s="48"/>
      <c r="S102" s="31"/>
      <c r="T102" s="31"/>
      <c r="U102" s="31"/>
      <c r="V102" s="31"/>
      <c r="W102" s="31"/>
      <c r="X102" s="31"/>
      <c r="Y102" s="31"/>
      <c r="Z102" s="31"/>
      <c r="AA102" s="31"/>
      <c r="AB102" s="31"/>
      <c r="AC102" s="31"/>
      <c r="AD102" s="31"/>
      <c r="AE102" s="31"/>
    </row>
    <row r="103" spans="1:47" s="2" customFormat="1" ht="6.95" customHeight="1">
      <c r="A103" s="31"/>
      <c r="B103" s="51"/>
      <c r="C103" s="52"/>
      <c r="D103" s="52"/>
      <c r="E103" s="52"/>
      <c r="F103" s="52"/>
      <c r="G103" s="52"/>
      <c r="H103" s="52"/>
      <c r="I103" s="52"/>
      <c r="J103" s="52"/>
      <c r="K103" s="52"/>
      <c r="L103" s="48"/>
      <c r="S103" s="31"/>
      <c r="T103" s="31"/>
      <c r="U103" s="31"/>
      <c r="V103" s="31"/>
      <c r="W103" s="31"/>
      <c r="X103" s="31"/>
      <c r="Y103" s="31"/>
      <c r="Z103" s="31"/>
      <c r="AA103" s="31"/>
      <c r="AB103" s="31"/>
      <c r="AC103" s="31"/>
      <c r="AD103" s="31"/>
      <c r="AE103" s="31"/>
    </row>
    <row r="107" spans="1:47" s="2" customFormat="1" ht="6.95" customHeight="1">
      <c r="A107" s="31"/>
      <c r="B107" s="53"/>
      <c r="C107" s="54"/>
      <c r="D107" s="54"/>
      <c r="E107" s="54"/>
      <c r="F107" s="54"/>
      <c r="G107" s="54"/>
      <c r="H107" s="54"/>
      <c r="I107" s="54"/>
      <c r="J107" s="54"/>
      <c r="K107" s="54"/>
      <c r="L107" s="48"/>
      <c r="S107" s="31"/>
      <c r="T107" s="31"/>
      <c r="U107" s="31"/>
      <c r="V107" s="31"/>
      <c r="W107" s="31"/>
      <c r="X107" s="31"/>
      <c r="Y107" s="31"/>
      <c r="Z107" s="31"/>
      <c r="AA107" s="31"/>
      <c r="AB107" s="31"/>
      <c r="AC107" s="31"/>
      <c r="AD107" s="31"/>
      <c r="AE107" s="31"/>
    </row>
    <row r="108" spans="1:47" s="2" customFormat="1" ht="24.95" customHeight="1">
      <c r="A108" s="31"/>
      <c r="B108" s="32"/>
      <c r="C108" s="20" t="s">
        <v>136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47" s="2" customFormat="1" ht="6.95" customHeight="1">
      <c r="A109" s="31"/>
      <c r="B109" s="32"/>
      <c r="C109" s="33"/>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47" s="2" customFormat="1" ht="12" customHeight="1">
      <c r="A110" s="31"/>
      <c r="B110" s="32"/>
      <c r="C110" s="26" t="s">
        <v>16</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47" s="2" customFormat="1" ht="16.5" customHeight="1">
      <c r="A111" s="31"/>
      <c r="B111" s="32"/>
      <c r="C111" s="33"/>
      <c r="D111" s="33"/>
      <c r="E111" s="275" t="str">
        <f>E7</f>
        <v>Oprava zabezpečovacího zařízení v žst. Bechyně</v>
      </c>
      <c r="F111" s="276"/>
      <c r="G111" s="276"/>
      <c r="H111" s="276"/>
      <c r="I111" s="33"/>
      <c r="J111" s="33"/>
      <c r="K111" s="33"/>
      <c r="L111" s="48"/>
      <c r="S111" s="31"/>
      <c r="T111" s="31"/>
      <c r="U111" s="31"/>
      <c r="V111" s="31"/>
      <c r="W111" s="31"/>
      <c r="X111" s="31"/>
      <c r="Y111" s="31"/>
      <c r="Z111" s="31"/>
      <c r="AA111" s="31"/>
      <c r="AB111" s="31"/>
      <c r="AC111" s="31"/>
      <c r="AD111" s="31"/>
      <c r="AE111" s="31"/>
    </row>
    <row r="112" spans="1:47" s="1" customFormat="1" ht="12" customHeight="1">
      <c r="B112" s="18"/>
      <c r="C112" s="26" t="s">
        <v>126</v>
      </c>
      <c r="D112" s="19"/>
      <c r="E112" s="19"/>
      <c r="F112" s="19"/>
      <c r="G112" s="19"/>
      <c r="H112" s="19"/>
      <c r="I112" s="19"/>
      <c r="J112" s="19"/>
      <c r="K112" s="19"/>
      <c r="L112" s="17"/>
    </row>
    <row r="113" spans="1:65" s="1" customFormat="1" ht="16.5" customHeight="1">
      <c r="B113" s="18"/>
      <c r="C113" s="19"/>
      <c r="D113" s="19"/>
      <c r="E113" s="275" t="s">
        <v>127</v>
      </c>
      <c r="F113" s="234"/>
      <c r="G113" s="234"/>
      <c r="H113" s="234"/>
      <c r="I113" s="19"/>
      <c r="J113" s="19"/>
      <c r="K113" s="19"/>
      <c r="L113" s="17"/>
    </row>
    <row r="114" spans="1:65" s="1" customFormat="1" ht="12" customHeight="1">
      <c r="B114" s="18"/>
      <c r="C114" s="26" t="s">
        <v>128</v>
      </c>
      <c r="D114" s="19"/>
      <c r="E114" s="19"/>
      <c r="F114" s="19"/>
      <c r="G114" s="19"/>
      <c r="H114" s="19"/>
      <c r="I114" s="19"/>
      <c r="J114" s="19"/>
      <c r="K114" s="19"/>
      <c r="L114" s="17"/>
    </row>
    <row r="115" spans="1:65" s="2" customFormat="1" ht="16.5" customHeight="1">
      <c r="A115" s="31"/>
      <c r="B115" s="32"/>
      <c r="C115" s="33"/>
      <c r="D115" s="33"/>
      <c r="E115" s="279" t="s">
        <v>1443</v>
      </c>
      <c r="F115" s="277"/>
      <c r="G115" s="277"/>
      <c r="H115" s="277"/>
      <c r="I115" s="33"/>
      <c r="J115" s="33"/>
      <c r="K115" s="33"/>
      <c r="L115" s="48"/>
      <c r="S115" s="31"/>
      <c r="T115" s="31"/>
      <c r="U115" s="31"/>
      <c r="V115" s="31"/>
      <c r="W115" s="31"/>
      <c r="X115" s="31"/>
      <c r="Y115" s="31"/>
      <c r="Z115" s="31"/>
      <c r="AA115" s="31"/>
      <c r="AB115" s="31"/>
      <c r="AC115" s="31"/>
      <c r="AD115" s="31"/>
      <c r="AE115" s="31"/>
    </row>
    <row r="116" spans="1:65" s="2" customFormat="1" ht="12" customHeight="1">
      <c r="A116" s="31"/>
      <c r="B116" s="32"/>
      <c r="C116" s="26" t="s">
        <v>1444</v>
      </c>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2" customFormat="1" ht="16.5" customHeight="1">
      <c r="A117" s="31"/>
      <c r="B117" s="32"/>
      <c r="C117" s="33"/>
      <c r="D117" s="33"/>
      <c r="E117" s="227" t="str">
        <f>E13</f>
        <v>01 - Přestavníky</v>
      </c>
      <c r="F117" s="277"/>
      <c r="G117" s="277"/>
      <c r="H117" s="277"/>
      <c r="I117" s="33"/>
      <c r="J117" s="33"/>
      <c r="K117" s="33"/>
      <c r="L117" s="48"/>
      <c r="S117" s="31"/>
      <c r="T117" s="31"/>
      <c r="U117" s="31"/>
      <c r="V117" s="31"/>
      <c r="W117" s="31"/>
      <c r="X117" s="31"/>
      <c r="Y117" s="31"/>
      <c r="Z117" s="31"/>
      <c r="AA117" s="31"/>
      <c r="AB117" s="31"/>
      <c r="AC117" s="31"/>
      <c r="AD117" s="31"/>
      <c r="AE117" s="31"/>
    </row>
    <row r="118" spans="1:65" s="2" customFormat="1" ht="6.95"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2" customFormat="1" ht="12" customHeight="1">
      <c r="A119" s="31"/>
      <c r="B119" s="32"/>
      <c r="C119" s="26" t="s">
        <v>20</v>
      </c>
      <c r="D119" s="33"/>
      <c r="E119" s="33"/>
      <c r="F119" s="24" t="str">
        <f>F16</f>
        <v xml:space="preserve"> </v>
      </c>
      <c r="G119" s="33"/>
      <c r="H119" s="33"/>
      <c r="I119" s="26" t="s">
        <v>22</v>
      </c>
      <c r="J119" s="63" t="str">
        <f>IF(J16="","",J16)</f>
        <v>8. 10. 2020</v>
      </c>
      <c r="K119" s="33"/>
      <c r="L119" s="48"/>
      <c r="S119" s="31"/>
      <c r="T119" s="31"/>
      <c r="U119" s="31"/>
      <c r="V119" s="31"/>
      <c r="W119" s="31"/>
      <c r="X119" s="31"/>
      <c r="Y119" s="31"/>
      <c r="Z119" s="31"/>
      <c r="AA119" s="31"/>
      <c r="AB119" s="31"/>
      <c r="AC119" s="31"/>
      <c r="AD119" s="31"/>
      <c r="AE119" s="31"/>
    </row>
    <row r="120" spans="1:65" s="2" customFormat="1" ht="6.95" customHeight="1">
      <c r="A120" s="31"/>
      <c r="B120" s="32"/>
      <c r="C120" s="33"/>
      <c r="D120" s="33"/>
      <c r="E120" s="33"/>
      <c r="F120" s="33"/>
      <c r="G120" s="33"/>
      <c r="H120" s="33"/>
      <c r="I120" s="33"/>
      <c r="J120" s="33"/>
      <c r="K120" s="33"/>
      <c r="L120" s="48"/>
      <c r="S120" s="31"/>
      <c r="T120" s="31"/>
      <c r="U120" s="31"/>
      <c r="V120" s="31"/>
      <c r="W120" s="31"/>
      <c r="X120" s="31"/>
      <c r="Y120" s="31"/>
      <c r="Z120" s="31"/>
      <c r="AA120" s="31"/>
      <c r="AB120" s="31"/>
      <c r="AC120" s="31"/>
      <c r="AD120" s="31"/>
      <c r="AE120" s="31"/>
    </row>
    <row r="121" spans="1:65" s="2" customFormat="1" ht="15.2" customHeight="1">
      <c r="A121" s="31"/>
      <c r="B121" s="32"/>
      <c r="C121" s="26" t="s">
        <v>24</v>
      </c>
      <c r="D121" s="33"/>
      <c r="E121" s="33"/>
      <c r="F121" s="24" t="str">
        <f>E19</f>
        <v xml:space="preserve"> </v>
      </c>
      <c r="G121" s="33"/>
      <c r="H121" s="33"/>
      <c r="I121" s="26" t="s">
        <v>29</v>
      </c>
      <c r="J121" s="29" t="str">
        <f>E25</f>
        <v xml:space="preserve"> </v>
      </c>
      <c r="K121" s="33"/>
      <c r="L121" s="48"/>
      <c r="S121" s="31"/>
      <c r="T121" s="31"/>
      <c r="U121" s="31"/>
      <c r="V121" s="31"/>
      <c r="W121" s="31"/>
      <c r="X121" s="31"/>
      <c r="Y121" s="31"/>
      <c r="Z121" s="31"/>
      <c r="AA121" s="31"/>
      <c r="AB121" s="31"/>
      <c r="AC121" s="31"/>
      <c r="AD121" s="31"/>
      <c r="AE121" s="31"/>
    </row>
    <row r="122" spans="1:65" s="2" customFormat="1" ht="15.2" customHeight="1">
      <c r="A122" s="31"/>
      <c r="B122" s="32"/>
      <c r="C122" s="26" t="s">
        <v>27</v>
      </c>
      <c r="D122" s="33"/>
      <c r="E122" s="33"/>
      <c r="F122" s="24" t="str">
        <f>IF(E22="","",E22)</f>
        <v>Vyplň údaj</v>
      </c>
      <c r="G122" s="33"/>
      <c r="H122" s="33"/>
      <c r="I122" s="26" t="s">
        <v>31</v>
      </c>
      <c r="J122" s="29" t="str">
        <f>E28</f>
        <v xml:space="preserve"> </v>
      </c>
      <c r="K122" s="33"/>
      <c r="L122" s="48"/>
      <c r="S122" s="31"/>
      <c r="T122" s="31"/>
      <c r="U122" s="31"/>
      <c r="V122" s="31"/>
      <c r="W122" s="31"/>
      <c r="X122" s="31"/>
      <c r="Y122" s="31"/>
      <c r="Z122" s="31"/>
      <c r="AA122" s="31"/>
      <c r="AB122" s="31"/>
      <c r="AC122" s="31"/>
      <c r="AD122" s="31"/>
      <c r="AE122" s="31"/>
    </row>
    <row r="123" spans="1:65" s="2" customFormat="1" ht="10.35" customHeight="1">
      <c r="A123" s="31"/>
      <c r="B123" s="32"/>
      <c r="C123" s="33"/>
      <c r="D123" s="33"/>
      <c r="E123" s="33"/>
      <c r="F123" s="33"/>
      <c r="G123" s="33"/>
      <c r="H123" s="33"/>
      <c r="I123" s="33"/>
      <c r="J123" s="33"/>
      <c r="K123" s="33"/>
      <c r="L123" s="48"/>
      <c r="S123" s="31"/>
      <c r="T123" s="31"/>
      <c r="U123" s="31"/>
      <c r="V123" s="31"/>
      <c r="W123" s="31"/>
      <c r="X123" s="31"/>
      <c r="Y123" s="31"/>
      <c r="Z123" s="31"/>
      <c r="AA123" s="31"/>
      <c r="AB123" s="31"/>
      <c r="AC123" s="31"/>
      <c r="AD123" s="31"/>
      <c r="AE123" s="31"/>
    </row>
    <row r="124" spans="1:65" s="10" customFormat="1" ht="29.25" customHeight="1">
      <c r="A124" s="156"/>
      <c r="B124" s="157"/>
      <c r="C124" s="158" t="s">
        <v>137</v>
      </c>
      <c r="D124" s="159" t="s">
        <v>58</v>
      </c>
      <c r="E124" s="159" t="s">
        <v>54</v>
      </c>
      <c r="F124" s="159" t="s">
        <v>55</v>
      </c>
      <c r="G124" s="159" t="s">
        <v>138</v>
      </c>
      <c r="H124" s="159" t="s">
        <v>139</v>
      </c>
      <c r="I124" s="159" t="s">
        <v>140</v>
      </c>
      <c r="J124" s="159" t="s">
        <v>132</v>
      </c>
      <c r="K124" s="160" t="s">
        <v>141</v>
      </c>
      <c r="L124" s="161"/>
      <c r="M124" s="72" t="s">
        <v>1</v>
      </c>
      <c r="N124" s="73" t="s">
        <v>37</v>
      </c>
      <c r="O124" s="73" t="s">
        <v>142</v>
      </c>
      <c r="P124" s="73" t="s">
        <v>143</v>
      </c>
      <c r="Q124" s="73" t="s">
        <v>144</v>
      </c>
      <c r="R124" s="73" t="s">
        <v>145</v>
      </c>
      <c r="S124" s="73" t="s">
        <v>146</v>
      </c>
      <c r="T124" s="74" t="s">
        <v>147</v>
      </c>
      <c r="U124" s="156"/>
      <c r="V124" s="156"/>
      <c r="W124" s="156"/>
      <c r="X124" s="156"/>
      <c r="Y124" s="156"/>
      <c r="Z124" s="156"/>
      <c r="AA124" s="156"/>
      <c r="AB124" s="156"/>
      <c r="AC124" s="156"/>
      <c r="AD124" s="156"/>
      <c r="AE124" s="156"/>
    </row>
    <row r="125" spans="1:65" s="2" customFormat="1" ht="22.9" customHeight="1">
      <c r="A125" s="31"/>
      <c r="B125" s="32"/>
      <c r="C125" s="79" t="s">
        <v>148</v>
      </c>
      <c r="D125" s="33"/>
      <c r="E125" s="33"/>
      <c r="F125" s="33"/>
      <c r="G125" s="33"/>
      <c r="H125" s="33"/>
      <c r="I125" s="33"/>
      <c r="J125" s="162">
        <f>BK125</f>
        <v>0</v>
      </c>
      <c r="K125" s="33"/>
      <c r="L125" s="36"/>
      <c r="M125" s="75"/>
      <c r="N125" s="163"/>
      <c r="O125" s="76"/>
      <c r="P125" s="164">
        <f>P126</f>
        <v>0</v>
      </c>
      <c r="Q125" s="76"/>
      <c r="R125" s="164">
        <f>R126</f>
        <v>0</v>
      </c>
      <c r="S125" s="76"/>
      <c r="T125" s="165">
        <f>T126</f>
        <v>0</v>
      </c>
      <c r="U125" s="31"/>
      <c r="V125" s="31"/>
      <c r="W125" s="31"/>
      <c r="X125" s="31"/>
      <c r="Y125" s="31"/>
      <c r="Z125" s="31"/>
      <c r="AA125" s="31"/>
      <c r="AB125" s="31"/>
      <c r="AC125" s="31"/>
      <c r="AD125" s="31"/>
      <c r="AE125" s="31"/>
      <c r="AT125" s="14" t="s">
        <v>72</v>
      </c>
      <c r="AU125" s="14" t="s">
        <v>134</v>
      </c>
      <c r="BK125" s="166">
        <f>BK126</f>
        <v>0</v>
      </c>
    </row>
    <row r="126" spans="1:65" s="11" customFormat="1" ht="25.9" customHeight="1">
      <c r="B126" s="167"/>
      <c r="C126" s="168"/>
      <c r="D126" s="169" t="s">
        <v>72</v>
      </c>
      <c r="E126" s="170" t="s">
        <v>77</v>
      </c>
      <c r="F126" s="170" t="s">
        <v>94</v>
      </c>
      <c r="G126" s="168"/>
      <c r="H126" s="168"/>
      <c r="I126" s="171"/>
      <c r="J126" s="172">
        <f>BK126</f>
        <v>0</v>
      </c>
      <c r="K126" s="168"/>
      <c r="L126" s="173"/>
      <c r="M126" s="174"/>
      <c r="N126" s="175"/>
      <c r="O126" s="175"/>
      <c r="P126" s="176">
        <f>SUM(P127:P129)</f>
        <v>0</v>
      </c>
      <c r="Q126" s="175"/>
      <c r="R126" s="176">
        <f>SUM(R127:R129)</f>
        <v>0</v>
      </c>
      <c r="S126" s="175"/>
      <c r="T126" s="177">
        <f>SUM(T127:T129)</f>
        <v>0</v>
      </c>
      <c r="AR126" s="178" t="s">
        <v>80</v>
      </c>
      <c r="AT126" s="179" t="s">
        <v>72</v>
      </c>
      <c r="AU126" s="179" t="s">
        <v>73</v>
      </c>
      <c r="AY126" s="178" t="s">
        <v>149</v>
      </c>
      <c r="BK126" s="180">
        <f>SUM(BK127:BK129)</f>
        <v>0</v>
      </c>
    </row>
    <row r="127" spans="1:65" s="2" customFormat="1" ht="24.2" customHeight="1">
      <c r="A127" s="31"/>
      <c r="B127" s="32"/>
      <c r="C127" s="181" t="s">
        <v>80</v>
      </c>
      <c r="D127" s="181" t="s">
        <v>150</v>
      </c>
      <c r="E127" s="182" t="s">
        <v>1446</v>
      </c>
      <c r="F127" s="183" t="s">
        <v>1447</v>
      </c>
      <c r="G127" s="184" t="s">
        <v>197</v>
      </c>
      <c r="H127" s="185">
        <v>2</v>
      </c>
      <c r="I127" s="186">
        <v>0</v>
      </c>
      <c r="J127" s="187">
        <f>ROUND(I127*H127,2)</f>
        <v>0</v>
      </c>
      <c r="K127" s="183" t="s">
        <v>1448</v>
      </c>
      <c r="L127" s="188"/>
      <c r="M127" s="189" t="s">
        <v>1</v>
      </c>
      <c r="N127" s="190" t="s">
        <v>38</v>
      </c>
      <c r="O127" s="68"/>
      <c r="P127" s="191">
        <f>O127*H127</f>
        <v>0</v>
      </c>
      <c r="Q127" s="191">
        <v>0</v>
      </c>
      <c r="R127" s="191">
        <f>Q127*H127</f>
        <v>0</v>
      </c>
      <c r="S127" s="191">
        <v>0</v>
      </c>
      <c r="T127" s="192">
        <f>S127*H127</f>
        <v>0</v>
      </c>
      <c r="U127" s="31"/>
      <c r="V127" s="31"/>
      <c r="W127" s="31"/>
      <c r="X127" s="31"/>
      <c r="Y127" s="31"/>
      <c r="Z127" s="31"/>
      <c r="AA127" s="31"/>
      <c r="AB127" s="31"/>
      <c r="AC127" s="31"/>
      <c r="AD127" s="31"/>
      <c r="AE127" s="31"/>
      <c r="AR127" s="193" t="s">
        <v>155</v>
      </c>
      <c r="AT127" s="193" t="s">
        <v>150</v>
      </c>
      <c r="AU127" s="193" t="s">
        <v>80</v>
      </c>
      <c r="AY127" s="14" t="s">
        <v>149</v>
      </c>
      <c r="BE127" s="194">
        <f>IF(N127="základní",J127,0)</f>
        <v>0</v>
      </c>
      <c r="BF127" s="194">
        <f>IF(N127="snížená",J127,0)</f>
        <v>0</v>
      </c>
      <c r="BG127" s="194">
        <f>IF(N127="zákl. přenesená",J127,0)</f>
        <v>0</v>
      </c>
      <c r="BH127" s="194">
        <f>IF(N127="sníž. přenesená",J127,0)</f>
        <v>0</v>
      </c>
      <c r="BI127" s="194">
        <f>IF(N127="nulová",J127,0)</f>
        <v>0</v>
      </c>
      <c r="BJ127" s="14" t="s">
        <v>80</v>
      </c>
      <c r="BK127" s="194">
        <f>ROUND(I127*H127,2)</f>
        <v>0</v>
      </c>
      <c r="BL127" s="14" t="s">
        <v>155</v>
      </c>
      <c r="BM127" s="193" t="s">
        <v>1449</v>
      </c>
    </row>
    <row r="128" spans="1:65" s="2" customFormat="1" ht="19.5">
      <c r="A128" s="31"/>
      <c r="B128" s="32"/>
      <c r="C128" s="33"/>
      <c r="D128" s="195" t="s">
        <v>157</v>
      </c>
      <c r="E128" s="33"/>
      <c r="F128" s="196" t="s">
        <v>1447</v>
      </c>
      <c r="G128" s="33"/>
      <c r="H128" s="33"/>
      <c r="I128" s="197"/>
      <c r="J128" s="33"/>
      <c r="K128" s="33"/>
      <c r="L128" s="36"/>
      <c r="M128" s="198"/>
      <c r="N128" s="199"/>
      <c r="O128" s="68"/>
      <c r="P128" s="68"/>
      <c r="Q128" s="68"/>
      <c r="R128" s="68"/>
      <c r="S128" s="68"/>
      <c r="T128" s="69"/>
      <c r="U128" s="31"/>
      <c r="V128" s="31"/>
      <c r="W128" s="31"/>
      <c r="X128" s="31"/>
      <c r="Y128" s="31"/>
      <c r="Z128" s="31"/>
      <c r="AA128" s="31"/>
      <c r="AB128" s="31"/>
      <c r="AC128" s="31"/>
      <c r="AD128" s="31"/>
      <c r="AE128" s="31"/>
      <c r="AT128" s="14" t="s">
        <v>157</v>
      </c>
      <c r="AU128" s="14" t="s">
        <v>80</v>
      </c>
    </row>
    <row r="129" spans="1:47" s="2" customFormat="1" ht="19.5">
      <c r="A129" s="31"/>
      <c r="B129" s="32"/>
      <c r="C129" s="33"/>
      <c r="D129" s="195" t="s">
        <v>495</v>
      </c>
      <c r="E129" s="33"/>
      <c r="F129" s="220" t="s">
        <v>1450</v>
      </c>
      <c r="G129" s="33"/>
      <c r="H129" s="33"/>
      <c r="I129" s="197"/>
      <c r="J129" s="33"/>
      <c r="K129" s="33"/>
      <c r="L129" s="36"/>
      <c r="M129" s="209"/>
      <c r="N129" s="210"/>
      <c r="O129" s="211"/>
      <c r="P129" s="211"/>
      <c r="Q129" s="211"/>
      <c r="R129" s="211"/>
      <c r="S129" s="211"/>
      <c r="T129" s="212"/>
      <c r="U129" s="31"/>
      <c r="V129" s="31"/>
      <c r="W129" s="31"/>
      <c r="X129" s="31"/>
      <c r="Y129" s="31"/>
      <c r="Z129" s="31"/>
      <c r="AA129" s="31"/>
      <c r="AB129" s="31"/>
      <c r="AC129" s="31"/>
      <c r="AD129" s="31"/>
      <c r="AE129" s="31"/>
      <c r="AT129" s="14" t="s">
        <v>495</v>
      </c>
      <c r="AU129" s="14" t="s">
        <v>80</v>
      </c>
    </row>
    <row r="130" spans="1:47" s="2" customFormat="1" ht="6.95" customHeight="1">
      <c r="A130" s="31"/>
      <c r="B130" s="51"/>
      <c r="C130" s="52"/>
      <c r="D130" s="52"/>
      <c r="E130" s="52"/>
      <c r="F130" s="52"/>
      <c r="G130" s="52"/>
      <c r="H130" s="52"/>
      <c r="I130" s="52"/>
      <c r="J130" s="52"/>
      <c r="K130" s="52"/>
      <c r="L130" s="36"/>
      <c r="M130" s="31"/>
      <c r="O130" s="31"/>
      <c r="P130" s="31"/>
      <c r="Q130" s="31"/>
      <c r="R130" s="31"/>
      <c r="S130" s="31"/>
      <c r="T130" s="31"/>
      <c r="U130" s="31"/>
      <c r="V130" s="31"/>
      <c r="W130" s="31"/>
      <c r="X130" s="31"/>
      <c r="Y130" s="31"/>
      <c r="Z130" s="31"/>
      <c r="AA130" s="31"/>
      <c r="AB130" s="31"/>
      <c r="AC130" s="31"/>
      <c r="AD130" s="31"/>
      <c r="AE130" s="31"/>
    </row>
  </sheetData>
  <sheetProtection algorithmName="SHA-512" hashValue="ZzQHcJVk0VLtDAiiHbcLPXN+Vu7auhfqoNUcJ9u34SKbJnCqAb+u7pyn7RrbkEhluYh8EPAYqnmp8Ej+KxxOkQ==" saltValue="r7GjOie0YUVF6UD6vSVkGo8IRRX8yt+wDzzio8n73Z4YTl0FVDnwFaskVS0QUDWTl308kw2SXFHy5Ea6aFn2Lw==" spinCount="100000" sheet="1" objects="1" scenarios="1" formatColumns="0" formatRows="0" autoFilter="0"/>
  <autoFilter ref="C124:K129"/>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3"/>
  <sheetViews>
    <sheetView showGridLines="0" workbookViewId="0">
      <selection activeCell="J21" sqref="J21"/>
    </sheetView>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99</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ht="12.75">
      <c r="B8" s="17"/>
      <c r="D8" s="116" t="s">
        <v>126</v>
      </c>
      <c r="L8" s="17"/>
    </row>
    <row r="9" spans="1:46" s="1" customFormat="1" ht="16.5" customHeight="1">
      <c r="B9" s="17"/>
      <c r="E9" s="268" t="s">
        <v>127</v>
      </c>
      <c r="F9" s="249"/>
      <c r="G9" s="249"/>
      <c r="H9" s="249"/>
      <c r="L9" s="17"/>
    </row>
    <row r="10" spans="1:46" s="1" customFormat="1" ht="12" customHeight="1">
      <c r="B10" s="17"/>
      <c r="D10" s="116" t="s">
        <v>128</v>
      </c>
      <c r="L10" s="17"/>
    </row>
    <row r="11" spans="1:46" s="2" customFormat="1" ht="16.5" customHeight="1">
      <c r="A11" s="31"/>
      <c r="B11" s="36"/>
      <c r="C11" s="31"/>
      <c r="D11" s="31"/>
      <c r="E11" s="278" t="s">
        <v>1443</v>
      </c>
      <c r="F11" s="270"/>
      <c r="G11" s="270"/>
      <c r="H11" s="270"/>
      <c r="I11" s="31"/>
      <c r="J11" s="31"/>
      <c r="K11" s="31"/>
      <c r="L11" s="48"/>
      <c r="S11" s="31"/>
      <c r="T11" s="31"/>
      <c r="U11" s="31"/>
      <c r="V11" s="31"/>
      <c r="W11" s="31"/>
      <c r="X11" s="31"/>
      <c r="Y11" s="31"/>
      <c r="Z11" s="31"/>
      <c r="AA11" s="31"/>
      <c r="AB11" s="31"/>
      <c r="AC11" s="31"/>
      <c r="AD11" s="31"/>
      <c r="AE11" s="31"/>
    </row>
    <row r="12" spans="1:46" s="2" customFormat="1" ht="12" customHeight="1">
      <c r="A12" s="31"/>
      <c r="B12" s="36"/>
      <c r="C12" s="31"/>
      <c r="D12" s="116" t="s">
        <v>1444</v>
      </c>
      <c r="E12" s="31"/>
      <c r="F12" s="31"/>
      <c r="G12" s="31"/>
      <c r="H12" s="31"/>
      <c r="I12" s="31"/>
      <c r="J12" s="31"/>
      <c r="K12" s="31"/>
      <c r="L12" s="48"/>
      <c r="S12" s="31"/>
      <c r="T12" s="31"/>
      <c r="U12" s="31"/>
      <c r="V12" s="31"/>
      <c r="W12" s="31"/>
      <c r="X12" s="31"/>
      <c r="Y12" s="31"/>
      <c r="Z12" s="31"/>
      <c r="AA12" s="31"/>
      <c r="AB12" s="31"/>
      <c r="AC12" s="31"/>
      <c r="AD12" s="31"/>
      <c r="AE12" s="31"/>
    </row>
    <row r="13" spans="1:46" s="2" customFormat="1" ht="16.5" customHeight="1">
      <c r="A13" s="31"/>
      <c r="B13" s="36"/>
      <c r="C13" s="31"/>
      <c r="D13" s="31"/>
      <c r="E13" s="271" t="s">
        <v>1451</v>
      </c>
      <c r="F13" s="270"/>
      <c r="G13" s="270"/>
      <c r="H13" s="270"/>
      <c r="I13" s="31"/>
      <c r="J13" s="31"/>
      <c r="K13" s="31"/>
      <c r="L13" s="48"/>
      <c r="S13" s="31"/>
      <c r="T13" s="31"/>
      <c r="U13" s="31"/>
      <c r="V13" s="31"/>
      <c r="W13" s="31"/>
      <c r="X13" s="31"/>
      <c r="Y13" s="31"/>
      <c r="Z13" s="31"/>
      <c r="AA13" s="31"/>
      <c r="AB13" s="31"/>
      <c r="AC13" s="31"/>
      <c r="AD13" s="31"/>
      <c r="AE13" s="31"/>
    </row>
    <row r="14" spans="1:46" s="2" customFormat="1" ht="11.25">
      <c r="A14" s="31"/>
      <c r="B14" s="36"/>
      <c r="C14" s="31"/>
      <c r="D14" s="31"/>
      <c r="E14" s="31"/>
      <c r="F14" s="31"/>
      <c r="G14" s="31"/>
      <c r="H14" s="31"/>
      <c r="I14" s="31"/>
      <c r="J14" s="31"/>
      <c r="K14" s="31"/>
      <c r="L14" s="48"/>
      <c r="S14" s="31"/>
      <c r="T14" s="31"/>
      <c r="U14" s="31"/>
      <c r="V14" s="31"/>
      <c r="W14" s="31"/>
      <c r="X14" s="31"/>
      <c r="Y14" s="31"/>
      <c r="Z14" s="31"/>
      <c r="AA14" s="31"/>
      <c r="AB14" s="31"/>
      <c r="AC14" s="31"/>
      <c r="AD14" s="31"/>
      <c r="AE14" s="31"/>
    </row>
    <row r="15" spans="1:46" s="2" customFormat="1" ht="12" customHeight="1">
      <c r="A15" s="31"/>
      <c r="B15" s="36"/>
      <c r="C15" s="31"/>
      <c r="D15" s="116" t="s">
        <v>18</v>
      </c>
      <c r="E15" s="31"/>
      <c r="F15" s="107" t="s">
        <v>1</v>
      </c>
      <c r="G15" s="31"/>
      <c r="H15" s="31"/>
      <c r="I15" s="116" t="s">
        <v>19</v>
      </c>
      <c r="J15" s="107" t="s">
        <v>1</v>
      </c>
      <c r="K15" s="31"/>
      <c r="L15" s="48"/>
      <c r="S15" s="31"/>
      <c r="T15" s="31"/>
      <c r="U15" s="31"/>
      <c r="V15" s="31"/>
      <c r="W15" s="31"/>
      <c r="X15" s="31"/>
      <c r="Y15" s="31"/>
      <c r="Z15" s="31"/>
      <c r="AA15" s="31"/>
      <c r="AB15" s="31"/>
      <c r="AC15" s="31"/>
      <c r="AD15" s="31"/>
      <c r="AE15" s="31"/>
    </row>
    <row r="16" spans="1:46" s="2" customFormat="1" ht="12" customHeight="1">
      <c r="A16" s="31"/>
      <c r="B16" s="36"/>
      <c r="C16" s="31"/>
      <c r="D16" s="116" t="s">
        <v>20</v>
      </c>
      <c r="E16" s="31"/>
      <c r="F16" s="107" t="s">
        <v>21</v>
      </c>
      <c r="G16" s="31"/>
      <c r="H16" s="31"/>
      <c r="I16" s="116" t="s">
        <v>22</v>
      </c>
      <c r="J16" s="117" t="str">
        <f>'Rekapitulace zakázky'!AN8</f>
        <v>8. 10. 2020</v>
      </c>
      <c r="K16" s="31"/>
      <c r="L16" s="48"/>
      <c r="S16" s="31"/>
      <c r="T16" s="31"/>
      <c r="U16" s="31"/>
      <c r="V16" s="31"/>
      <c r="W16" s="31"/>
      <c r="X16" s="31"/>
      <c r="Y16" s="31"/>
      <c r="Z16" s="31"/>
      <c r="AA16" s="31"/>
      <c r="AB16" s="31"/>
      <c r="AC16" s="31"/>
      <c r="AD16" s="31"/>
      <c r="AE16" s="31"/>
    </row>
    <row r="17" spans="1:31" s="2" customFormat="1" ht="10.9" customHeight="1">
      <c r="A17" s="31"/>
      <c r="B17" s="36"/>
      <c r="C17" s="31"/>
      <c r="D17" s="31"/>
      <c r="E17" s="31"/>
      <c r="F17" s="31"/>
      <c r="G17" s="31"/>
      <c r="H17" s="31"/>
      <c r="I17" s="31"/>
      <c r="J17" s="31"/>
      <c r="K17" s="31"/>
      <c r="L17" s="48"/>
      <c r="S17" s="31"/>
      <c r="T17" s="31"/>
      <c r="U17" s="31"/>
      <c r="V17" s="31"/>
      <c r="W17" s="31"/>
      <c r="X17" s="31"/>
      <c r="Y17" s="31"/>
      <c r="Z17" s="31"/>
      <c r="AA17" s="31"/>
      <c r="AB17" s="31"/>
      <c r="AC17" s="31"/>
      <c r="AD17" s="31"/>
      <c r="AE17" s="31"/>
    </row>
    <row r="18" spans="1:31" s="2" customFormat="1" ht="12" customHeight="1">
      <c r="A18" s="31"/>
      <c r="B18" s="36"/>
      <c r="C18" s="31"/>
      <c r="D18" s="116" t="s">
        <v>24</v>
      </c>
      <c r="E18" s="31"/>
      <c r="F18" s="31"/>
      <c r="G18" s="31"/>
      <c r="H18" s="31"/>
      <c r="I18" s="116" t="s">
        <v>25</v>
      </c>
      <c r="J18" s="107" t="str">
        <f>IF('Rekapitulace zakázky'!AN10="","",'Rekapitulace zakázky'!AN10)</f>
        <v/>
      </c>
      <c r="K18" s="31"/>
      <c r="L18" s="48"/>
      <c r="S18" s="31"/>
      <c r="T18" s="31"/>
      <c r="U18" s="31"/>
      <c r="V18" s="31"/>
      <c r="W18" s="31"/>
      <c r="X18" s="31"/>
      <c r="Y18" s="31"/>
      <c r="Z18" s="31"/>
      <c r="AA18" s="31"/>
      <c r="AB18" s="31"/>
      <c r="AC18" s="31"/>
      <c r="AD18" s="31"/>
      <c r="AE18" s="31"/>
    </row>
    <row r="19" spans="1:31" s="2" customFormat="1" ht="18" customHeight="1">
      <c r="A19" s="31"/>
      <c r="B19" s="36"/>
      <c r="C19" s="31"/>
      <c r="D19" s="31"/>
      <c r="E19" s="107" t="str">
        <f>IF('Rekapitulace zakázky'!E11="","",'Rekapitulace zakázky'!E11)</f>
        <v xml:space="preserve"> </v>
      </c>
      <c r="F19" s="31"/>
      <c r="G19" s="31"/>
      <c r="H19" s="31"/>
      <c r="I19" s="116" t="s">
        <v>26</v>
      </c>
      <c r="J19" s="107" t="str">
        <f>IF('Rekapitulace zakázky'!AN11="","",'Rekapitulace zakázky'!AN11)</f>
        <v/>
      </c>
      <c r="K19" s="31"/>
      <c r="L19" s="48"/>
      <c r="S19" s="31"/>
      <c r="T19" s="31"/>
      <c r="U19" s="31"/>
      <c r="V19" s="31"/>
      <c r="W19" s="31"/>
      <c r="X19" s="31"/>
      <c r="Y19" s="31"/>
      <c r="Z19" s="31"/>
      <c r="AA19" s="31"/>
      <c r="AB19" s="31"/>
      <c r="AC19" s="31"/>
      <c r="AD19" s="31"/>
      <c r="AE19" s="31"/>
    </row>
    <row r="20" spans="1:31" s="2" customFormat="1" ht="6.95" customHeight="1">
      <c r="A20" s="31"/>
      <c r="B20" s="36"/>
      <c r="C20" s="31"/>
      <c r="D20" s="31"/>
      <c r="E20" s="31"/>
      <c r="F20" s="31"/>
      <c r="G20" s="31"/>
      <c r="H20" s="31"/>
      <c r="I20" s="31"/>
      <c r="J20" s="31"/>
      <c r="K20" s="31"/>
      <c r="L20" s="48"/>
      <c r="S20" s="31"/>
      <c r="T20" s="31"/>
      <c r="U20" s="31"/>
      <c r="V20" s="31"/>
      <c r="W20" s="31"/>
      <c r="X20" s="31"/>
      <c r="Y20" s="31"/>
      <c r="Z20" s="31"/>
      <c r="AA20" s="31"/>
      <c r="AB20" s="31"/>
      <c r="AC20" s="31"/>
      <c r="AD20" s="31"/>
      <c r="AE20" s="31"/>
    </row>
    <row r="21" spans="1:31" s="2" customFormat="1" ht="12" customHeight="1">
      <c r="A21" s="31"/>
      <c r="B21" s="36"/>
      <c r="C21" s="31"/>
      <c r="D21" s="116" t="s">
        <v>27</v>
      </c>
      <c r="E21" s="31"/>
      <c r="F21" s="31"/>
      <c r="G21" s="31"/>
      <c r="H21" s="31"/>
      <c r="I21" s="116" t="s">
        <v>25</v>
      </c>
      <c r="J21" s="27" t="str">
        <f>'Rekapitulace zakázky'!AN13</f>
        <v>Vyplň údaj</v>
      </c>
      <c r="K21" s="31"/>
      <c r="L21" s="48"/>
      <c r="S21" s="31"/>
      <c r="T21" s="31"/>
      <c r="U21" s="31"/>
      <c r="V21" s="31"/>
      <c r="W21" s="31"/>
      <c r="X21" s="31"/>
      <c r="Y21" s="31"/>
      <c r="Z21" s="31"/>
      <c r="AA21" s="31"/>
      <c r="AB21" s="31"/>
      <c r="AC21" s="31"/>
      <c r="AD21" s="31"/>
      <c r="AE21" s="31"/>
    </row>
    <row r="22" spans="1:31" s="2" customFormat="1" ht="18" customHeight="1">
      <c r="A22" s="31"/>
      <c r="B22" s="36"/>
      <c r="C22" s="31"/>
      <c r="D22" s="31"/>
      <c r="E22" s="272" t="str">
        <f>'Rekapitulace zakázky'!E14</f>
        <v>Vyplň údaj</v>
      </c>
      <c r="F22" s="273"/>
      <c r="G22" s="273"/>
      <c r="H22" s="273"/>
      <c r="I22" s="116" t="s">
        <v>26</v>
      </c>
      <c r="J22" s="27" t="str">
        <f>'Rekapitulace zakázky'!AN14</f>
        <v>Vyplň údaj</v>
      </c>
      <c r="K22" s="31"/>
      <c r="L22" s="48"/>
      <c r="S22" s="31"/>
      <c r="T22" s="31"/>
      <c r="U22" s="31"/>
      <c r="V22" s="31"/>
      <c r="W22" s="31"/>
      <c r="X22" s="31"/>
      <c r="Y22" s="31"/>
      <c r="Z22" s="31"/>
      <c r="AA22" s="31"/>
      <c r="AB22" s="31"/>
      <c r="AC22" s="31"/>
      <c r="AD22" s="31"/>
      <c r="AE22" s="31"/>
    </row>
    <row r="23" spans="1:31" s="2" customFormat="1" ht="6.95" customHeight="1">
      <c r="A23" s="31"/>
      <c r="B23" s="36"/>
      <c r="C23" s="31"/>
      <c r="D23" s="31"/>
      <c r="E23" s="31"/>
      <c r="F23" s="31"/>
      <c r="G23" s="31"/>
      <c r="H23" s="31"/>
      <c r="I23" s="31"/>
      <c r="J23" s="31"/>
      <c r="K23" s="31"/>
      <c r="L23" s="48"/>
      <c r="S23" s="31"/>
      <c r="T23" s="31"/>
      <c r="U23" s="31"/>
      <c r="V23" s="31"/>
      <c r="W23" s="31"/>
      <c r="X23" s="31"/>
      <c r="Y23" s="31"/>
      <c r="Z23" s="31"/>
      <c r="AA23" s="31"/>
      <c r="AB23" s="31"/>
      <c r="AC23" s="31"/>
      <c r="AD23" s="31"/>
      <c r="AE23" s="31"/>
    </row>
    <row r="24" spans="1:31" s="2" customFormat="1" ht="12" customHeight="1">
      <c r="A24" s="31"/>
      <c r="B24" s="36"/>
      <c r="C24" s="31"/>
      <c r="D24" s="116" t="s">
        <v>29</v>
      </c>
      <c r="E24" s="31"/>
      <c r="F24" s="31"/>
      <c r="G24" s="31"/>
      <c r="H24" s="31"/>
      <c r="I24" s="116" t="s">
        <v>25</v>
      </c>
      <c r="J24" s="107" t="str">
        <f>IF('Rekapitulace zakázky'!AN16="","",'Rekapitulace zakázky'!AN16)</f>
        <v/>
      </c>
      <c r="K24" s="31"/>
      <c r="L24" s="48"/>
      <c r="S24" s="31"/>
      <c r="T24" s="31"/>
      <c r="U24" s="31"/>
      <c r="V24" s="31"/>
      <c r="W24" s="31"/>
      <c r="X24" s="31"/>
      <c r="Y24" s="31"/>
      <c r="Z24" s="31"/>
      <c r="AA24" s="31"/>
      <c r="AB24" s="31"/>
      <c r="AC24" s="31"/>
      <c r="AD24" s="31"/>
      <c r="AE24" s="31"/>
    </row>
    <row r="25" spans="1:31" s="2" customFormat="1" ht="18" customHeight="1">
      <c r="A25" s="31"/>
      <c r="B25" s="36"/>
      <c r="C25" s="31"/>
      <c r="D25" s="31"/>
      <c r="E25" s="107" t="str">
        <f>IF('Rekapitulace zakázky'!E17="","",'Rekapitulace zakázky'!E17)</f>
        <v xml:space="preserve"> </v>
      </c>
      <c r="F25" s="31"/>
      <c r="G25" s="31"/>
      <c r="H25" s="31"/>
      <c r="I25" s="116" t="s">
        <v>26</v>
      </c>
      <c r="J25" s="107" t="str">
        <f>IF('Rekapitulace zakázky'!AN17="","",'Rekapitulace zakázky'!AN17)</f>
        <v/>
      </c>
      <c r="K25" s="31"/>
      <c r="L25" s="48"/>
      <c r="S25" s="31"/>
      <c r="T25" s="31"/>
      <c r="U25" s="31"/>
      <c r="V25" s="31"/>
      <c r="W25" s="31"/>
      <c r="X25" s="31"/>
      <c r="Y25" s="31"/>
      <c r="Z25" s="31"/>
      <c r="AA25" s="31"/>
      <c r="AB25" s="31"/>
      <c r="AC25" s="31"/>
      <c r="AD25" s="31"/>
      <c r="AE25" s="31"/>
    </row>
    <row r="26" spans="1:31" s="2" customFormat="1" ht="6.95" customHeight="1">
      <c r="A26" s="31"/>
      <c r="B26" s="36"/>
      <c r="C26" s="31"/>
      <c r="D26" s="31"/>
      <c r="E26" s="31"/>
      <c r="F26" s="31"/>
      <c r="G26" s="31"/>
      <c r="H26" s="31"/>
      <c r="I26" s="31"/>
      <c r="J26" s="31"/>
      <c r="K26" s="31"/>
      <c r="L26" s="48"/>
      <c r="S26" s="31"/>
      <c r="T26" s="31"/>
      <c r="U26" s="31"/>
      <c r="V26" s="31"/>
      <c r="W26" s="31"/>
      <c r="X26" s="31"/>
      <c r="Y26" s="31"/>
      <c r="Z26" s="31"/>
      <c r="AA26" s="31"/>
      <c r="AB26" s="31"/>
      <c r="AC26" s="31"/>
      <c r="AD26" s="31"/>
      <c r="AE26" s="31"/>
    </row>
    <row r="27" spans="1:31" s="2" customFormat="1" ht="12" customHeight="1">
      <c r="A27" s="31"/>
      <c r="B27" s="36"/>
      <c r="C27" s="31"/>
      <c r="D27" s="116" t="s">
        <v>31</v>
      </c>
      <c r="E27" s="31"/>
      <c r="F27" s="31"/>
      <c r="G27" s="31"/>
      <c r="H27" s="31"/>
      <c r="I27" s="116" t="s">
        <v>25</v>
      </c>
      <c r="J27" s="107" t="str">
        <f>IF('Rekapitulace zakázky'!AN19="","",'Rekapitulace zakázky'!AN19)</f>
        <v/>
      </c>
      <c r="K27" s="31"/>
      <c r="L27" s="48"/>
      <c r="S27" s="31"/>
      <c r="T27" s="31"/>
      <c r="U27" s="31"/>
      <c r="V27" s="31"/>
      <c r="W27" s="31"/>
      <c r="X27" s="31"/>
      <c r="Y27" s="31"/>
      <c r="Z27" s="31"/>
      <c r="AA27" s="31"/>
      <c r="AB27" s="31"/>
      <c r="AC27" s="31"/>
      <c r="AD27" s="31"/>
      <c r="AE27" s="31"/>
    </row>
    <row r="28" spans="1:31" s="2" customFormat="1" ht="18" customHeight="1">
      <c r="A28" s="31"/>
      <c r="B28" s="36"/>
      <c r="C28" s="31"/>
      <c r="D28" s="31"/>
      <c r="E28" s="107" t="str">
        <f>IF('Rekapitulace zakázky'!E20="","",'Rekapitulace zakázky'!E20)</f>
        <v xml:space="preserve"> </v>
      </c>
      <c r="F28" s="31"/>
      <c r="G28" s="31"/>
      <c r="H28" s="31"/>
      <c r="I28" s="116" t="s">
        <v>26</v>
      </c>
      <c r="J28" s="107" t="str">
        <f>IF('Rekapitulace zakázky'!AN20="","",'Rekapitulace zakázky'!AN20)</f>
        <v/>
      </c>
      <c r="K28" s="31"/>
      <c r="L28" s="48"/>
      <c r="S28" s="31"/>
      <c r="T28" s="31"/>
      <c r="U28" s="31"/>
      <c r="V28" s="31"/>
      <c r="W28" s="31"/>
      <c r="X28" s="31"/>
      <c r="Y28" s="31"/>
      <c r="Z28" s="31"/>
      <c r="AA28" s="31"/>
      <c r="AB28" s="31"/>
      <c r="AC28" s="31"/>
      <c r="AD28" s="31"/>
      <c r="AE28" s="31"/>
    </row>
    <row r="29" spans="1:31" s="2" customFormat="1" ht="6.95" customHeight="1">
      <c r="A29" s="31"/>
      <c r="B29" s="36"/>
      <c r="C29" s="31"/>
      <c r="D29" s="31"/>
      <c r="E29" s="31"/>
      <c r="F29" s="31"/>
      <c r="G29" s="31"/>
      <c r="H29" s="31"/>
      <c r="I29" s="31"/>
      <c r="J29" s="31"/>
      <c r="K29" s="31"/>
      <c r="L29" s="48"/>
      <c r="S29" s="31"/>
      <c r="T29" s="31"/>
      <c r="U29" s="31"/>
      <c r="V29" s="31"/>
      <c r="W29" s="31"/>
      <c r="X29" s="31"/>
      <c r="Y29" s="31"/>
      <c r="Z29" s="31"/>
      <c r="AA29" s="31"/>
      <c r="AB29" s="31"/>
      <c r="AC29" s="31"/>
      <c r="AD29" s="31"/>
      <c r="AE29" s="31"/>
    </row>
    <row r="30" spans="1:31" s="2" customFormat="1" ht="12" customHeight="1">
      <c r="A30" s="31"/>
      <c r="B30" s="36"/>
      <c r="C30" s="31"/>
      <c r="D30" s="116" t="s">
        <v>32</v>
      </c>
      <c r="E30" s="31"/>
      <c r="F30" s="31"/>
      <c r="G30" s="31"/>
      <c r="H30" s="31"/>
      <c r="I30" s="31"/>
      <c r="J30" s="31"/>
      <c r="K30" s="31"/>
      <c r="L30" s="48"/>
      <c r="S30" s="31"/>
      <c r="T30" s="31"/>
      <c r="U30" s="31"/>
      <c r="V30" s="31"/>
      <c r="W30" s="31"/>
      <c r="X30" s="31"/>
      <c r="Y30" s="31"/>
      <c r="Z30" s="31"/>
      <c r="AA30" s="31"/>
      <c r="AB30" s="31"/>
      <c r="AC30" s="31"/>
      <c r="AD30" s="31"/>
      <c r="AE30" s="31"/>
    </row>
    <row r="31" spans="1:31" s="8" customFormat="1" ht="16.5" customHeight="1">
      <c r="A31" s="118"/>
      <c r="B31" s="119"/>
      <c r="C31" s="118"/>
      <c r="D31" s="118"/>
      <c r="E31" s="274" t="s">
        <v>1</v>
      </c>
      <c r="F31" s="274"/>
      <c r="G31" s="274"/>
      <c r="H31" s="274"/>
      <c r="I31" s="118"/>
      <c r="J31" s="118"/>
      <c r="K31" s="118"/>
      <c r="L31" s="120"/>
      <c r="S31" s="118"/>
      <c r="T31" s="118"/>
      <c r="U31" s="118"/>
      <c r="V31" s="118"/>
      <c r="W31" s="118"/>
      <c r="X31" s="118"/>
      <c r="Y31" s="118"/>
      <c r="Z31" s="118"/>
      <c r="AA31" s="118"/>
      <c r="AB31" s="118"/>
      <c r="AC31" s="118"/>
      <c r="AD31" s="118"/>
      <c r="AE31" s="118"/>
    </row>
    <row r="32" spans="1:31" s="2" customFormat="1" ht="6.95" customHeight="1">
      <c r="A32" s="31"/>
      <c r="B32" s="36"/>
      <c r="C32" s="31"/>
      <c r="D32" s="31"/>
      <c r="E32" s="31"/>
      <c r="F32" s="31"/>
      <c r="G32" s="31"/>
      <c r="H32" s="31"/>
      <c r="I32" s="31"/>
      <c r="J32" s="31"/>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25.35" customHeight="1">
      <c r="A34" s="31"/>
      <c r="B34" s="36"/>
      <c r="C34" s="31"/>
      <c r="D34" s="122" t="s">
        <v>33</v>
      </c>
      <c r="E34" s="31"/>
      <c r="F34" s="31"/>
      <c r="G34" s="31"/>
      <c r="H34" s="31"/>
      <c r="I34" s="31"/>
      <c r="J34" s="123">
        <f>ROUND(J125, 2)</f>
        <v>0</v>
      </c>
      <c r="K34" s="31"/>
      <c r="L34" s="48"/>
      <c r="S34" s="31"/>
      <c r="T34" s="31"/>
      <c r="U34" s="31"/>
      <c r="V34" s="31"/>
      <c r="W34" s="31"/>
      <c r="X34" s="31"/>
      <c r="Y34" s="31"/>
      <c r="Z34" s="31"/>
      <c r="AA34" s="31"/>
      <c r="AB34" s="31"/>
      <c r="AC34" s="31"/>
      <c r="AD34" s="31"/>
      <c r="AE34" s="31"/>
    </row>
    <row r="35" spans="1:31" s="2" customFormat="1" ht="6.95" customHeight="1">
      <c r="A35" s="31"/>
      <c r="B35" s="36"/>
      <c r="C35" s="31"/>
      <c r="D35" s="121"/>
      <c r="E35" s="121"/>
      <c r="F35" s="121"/>
      <c r="G35" s="121"/>
      <c r="H35" s="121"/>
      <c r="I35" s="121"/>
      <c r="J35" s="121"/>
      <c r="K35" s="121"/>
      <c r="L35" s="48"/>
      <c r="S35" s="31"/>
      <c r="T35" s="31"/>
      <c r="U35" s="31"/>
      <c r="V35" s="31"/>
      <c r="W35" s="31"/>
      <c r="X35" s="31"/>
      <c r="Y35" s="31"/>
      <c r="Z35" s="31"/>
      <c r="AA35" s="31"/>
      <c r="AB35" s="31"/>
      <c r="AC35" s="31"/>
      <c r="AD35" s="31"/>
      <c r="AE35" s="31"/>
    </row>
    <row r="36" spans="1:31" s="2" customFormat="1" ht="14.45" customHeight="1">
      <c r="A36" s="31"/>
      <c r="B36" s="36"/>
      <c r="C36" s="31"/>
      <c r="D36" s="31"/>
      <c r="E36" s="31"/>
      <c r="F36" s="124" t="s">
        <v>35</v>
      </c>
      <c r="G36" s="31"/>
      <c r="H36" s="31"/>
      <c r="I36" s="124" t="s">
        <v>34</v>
      </c>
      <c r="J36" s="124" t="s">
        <v>36</v>
      </c>
      <c r="K36" s="31"/>
      <c r="L36" s="48"/>
      <c r="S36" s="31"/>
      <c r="T36" s="31"/>
      <c r="U36" s="31"/>
      <c r="V36" s="31"/>
      <c r="W36" s="31"/>
      <c r="X36" s="31"/>
      <c r="Y36" s="31"/>
      <c r="Z36" s="31"/>
      <c r="AA36" s="31"/>
      <c r="AB36" s="31"/>
      <c r="AC36" s="31"/>
      <c r="AD36" s="31"/>
      <c r="AE36" s="31"/>
    </row>
    <row r="37" spans="1:31" s="2" customFormat="1" ht="14.45" customHeight="1">
      <c r="A37" s="31"/>
      <c r="B37" s="36"/>
      <c r="C37" s="31"/>
      <c r="D37" s="125" t="s">
        <v>37</v>
      </c>
      <c r="E37" s="116" t="s">
        <v>38</v>
      </c>
      <c r="F37" s="126">
        <f>ROUND((SUM(BE125:BE162)),  2)</f>
        <v>0</v>
      </c>
      <c r="G37" s="31"/>
      <c r="H37" s="31"/>
      <c r="I37" s="127">
        <v>0.21</v>
      </c>
      <c r="J37" s="126">
        <f>ROUND(((SUM(BE125:BE162))*I37),  2)</f>
        <v>0</v>
      </c>
      <c r="K37" s="31"/>
      <c r="L37" s="48"/>
      <c r="S37" s="31"/>
      <c r="T37" s="31"/>
      <c r="U37" s="31"/>
      <c r="V37" s="31"/>
      <c r="W37" s="31"/>
      <c r="X37" s="31"/>
      <c r="Y37" s="31"/>
      <c r="Z37" s="31"/>
      <c r="AA37" s="31"/>
      <c r="AB37" s="31"/>
      <c r="AC37" s="31"/>
      <c r="AD37" s="31"/>
      <c r="AE37" s="31"/>
    </row>
    <row r="38" spans="1:31" s="2" customFormat="1" ht="14.45" customHeight="1">
      <c r="A38" s="31"/>
      <c r="B38" s="36"/>
      <c r="C38" s="31"/>
      <c r="D38" s="31"/>
      <c r="E38" s="116" t="s">
        <v>39</v>
      </c>
      <c r="F38" s="126">
        <f>ROUND((SUM(BF125:BF162)),  2)</f>
        <v>0</v>
      </c>
      <c r="G38" s="31"/>
      <c r="H38" s="31"/>
      <c r="I38" s="127">
        <v>0.15</v>
      </c>
      <c r="J38" s="126">
        <f>ROUND(((SUM(BF125:BF162))*I38),  2)</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40</v>
      </c>
      <c r="F39" s="126">
        <f>ROUND((SUM(BG125:BG162)),  2)</f>
        <v>0</v>
      </c>
      <c r="G39" s="31"/>
      <c r="H39" s="31"/>
      <c r="I39" s="127">
        <v>0.21</v>
      </c>
      <c r="J39" s="126">
        <f>0</f>
        <v>0</v>
      </c>
      <c r="K39" s="31"/>
      <c r="L39" s="48"/>
      <c r="S39" s="31"/>
      <c r="T39" s="31"/>
      <c r="U39" s="31"/>
      <c r="V39" s="31"/>
      <c r="W39" s="31"/>
      <c r="X39" s="31"/>
      <c r="Y39" s="31"/>
      <c r="Z39" s="31"/>
      <c r="AA39" s="31"/>
      <c r="AB39" s="31"/>
      <c r="AC39" s="31"/>
      <c r="AD39" s="31"/>
      <c r="AE39" s="31"/>
    </row>
    <row r="40" spans="1:31" s="2" customFormat="1" ht="14.45" hidden="1" customHeight="1">
      <c r="A40" s="31"/>
      <c r="B40" s="36"/>
      <c r="C40" s="31"/>
      <c r="D40" s="31"/>
      <c r="E40" s="116" t="s">
        <v>41</v>
      </c>
      <c r="F40" s="126">
        <f>ROUND((SUM(BH125:BH162)),  2)</f>
        <v>0</v>
      </c>
      <c r="G40" s="31"/>
      <c r="H40" s="31"/>
      <c r="I40" s="127">
        <v>0.15</v>
      </c>
      <c r="J40" s="126">
        <f>0</f>
        <v>0</v>
      </c>
      <c r="K40" s="31"/>
      <c r="L40" s="48"/>
      <c r="S40" s="31"/>
      <c r="T40" s="31"/>
      <c r="U40" s="31"/>
      <c r="V40" s="31"/>
      <c r="W40" s="31"/>
      <c r="X40" s="31"/>
      <c r="Y40" s="31"/>
      <c r="Z40" s="31"/>
      <c r="AA40" s="31"/>
      <c r="AB40" s="31"/>
      <c r="AC40" s="31"/>
      <c r="AD40" s="31"/>
      <c r="AE40" s="31"/>
    </row>
    <row r="41" spans="1:31" s="2" customFormat="1" ht="14.45" hidden="1" customHeight="1">
      <c r="A41" s="31"/>
      <c r="B41" s="36"/>
      <c r="C41" s="31"/>
      <c r="D41" s="31"/>
      <c r="E41" s="116" t="s">
        <v>42</v>
      </c>
      <c r="F41" s="126">
        <f>ROUND((SUM(BI125:BI162)),  2)</f>
        <v>0</v>
      </c>
      <c r="G41" s="31"/>
      <c r="H41" s="31"/>
      <c r="I41" s="127">
        <v>0</v>
      </c>
      <c r="J41" s="126">
        <f>0</f>
        <v>0</v>
      </c>
      <c r="K41" s="31"/>
      <c r="L41" s="48"/>
      <c r="S41" s="31"/>
      <c r="T41" s="31"/>
      <c r="U41" s="31"/>
      <c r="V41" s="31"/>
      <c r="W41" s="31"/>
      <c r="X41" s="31"/>
      <c r="Y41" s="31"/>
      <c r="Z41" s="31"/>
      <c r="AA41" s="31"/>
      <c r="AB41" s="31"/>
      <c r="AC41" s="31"/>
      <c r="AD41" s="31"/>
      <c r="AE41" s="31"/>
    </row>
    <row r="42" spans="1:31" s="2" customFormat="1" ht="6.9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2" customFormat="1" ht="25.35" customHeight="1">
      <c r="A43" s="31"/>
      <c r="B43" s="36"/>
      <c r="C43" s="128"/>
      <c r="D43" s="129" t="s">
        <v>43</v>
      </c>
      <c r="E43" s="130"/>
      <c r="F43" s="130"/>
      <c r="G43" s="131" t="s">
        <v>44</v>
      </c>
      <c r="H43" s="132" t="s">
        <v>45</v>
      </c>
      <c r="I43" s="130"/>
      <c r="J43" s="133">
        <f>SUM(J34:J41)</f>
        <v>0</v>
      </c>
      <c r="K43" s="134"/>
      <c r="L43" s="48"/>
      <c r="S43" s="31"/>
      <c r="T43" s="31"/>
      <c r="U43" s="31"/>
      <c r="V43" s="31"/>
      <c r="W43" s="31"/>
      <c r="X43" s="31"/>
      <c r="Y43" s="31"/>
      <c r="Z43" s="31"/>
      <c r="AA43" s="31"/>
      <c r="AB43" s="31"/>
      <c r="AC43" s="31"/>
      <c r="AD43" s="31"/>
      <c r="AE43" s="31"/>
    </row>
    <row r="44" spans="1:31" s="2" customFormat="1" ht="14.45" customHeight="1">
      <c r="A44" s="31"/>
      <c r="B44" s="36"/>
      <c r="C44" s="31"/>
      <c r="D44" s="31"/>
      <c r="E44" s="31"/>
      <c r="F44" s="31"/>
      <c r="G44" s="31"/>
      <c r="H44" s="31"/>
      <c r="I44" s="31"/>
      <c r="J44" s="31"/>
      <c r="K44" s="31"/>
      <c r="L44" s="48"/>
      <c r="S44" s="31"/>
      <c r="T44" s="31"/>
      <c r="U44" s="31"/>
      <c r="V44" s="31"/>
      <c r="W44" s="31"/>
      <c r="X44" s="31"/>
      <c r="Y44" s="31"/>
      <c r="Z44" s="31"/>
      <c r="AA44" s="31"/>
      <c r="AB44" s="31"/>
      <c r="AC44" s="31"/>
      <c r="AD44" s="31"/>
      <c r="AE44" s="31"/>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1" customFormat="1" ht="16.5" customHeight="1">
      <c r="B87" s="18"/>
      <c r="C87" s="19"/>
      <c r="D87" s="19"/>
      <c r="E87" s="275" t="s">
        <v>127</v>
      </c>
      <c r="F87" s="234"/>
      <c r="G87" s="234"/>
      <c r="H87" s="234"/>
      <c r="I87" s="19"/>
      <c r="J87" s="19"/>
      <c r="K87" s="19"/>
      <c r="L87" s="17"/>
    </row>
    <row r="88" spans="1:31" s="1" customFormat="1" ht="12" customHeight="1">
      <c r="B88" s="18"/>
      <c r="C88" s="26" t="s">
        <v>128</v>
      </c>
      <c r="D88" s="19"/>
      <c r="E88" s="19"/>
      <c r="F88" s="19"/>
      <c r="G88" s="19"/>
      <c r="H88" s="19"/>
      <c r="I88" s="19"/>
      <c r="J88" s="19"/>
      <c r="K88" s="19"/>
      <c r="L88" s="17"/>
    </row>
    <row r="89" spans="1:31" s="2" customFormat="1" ht="16.5" customHeight="1">
      <c r="A89" s="31"/>
      <c r="B89" s="32"/>
      <c r="C89" s="33"/>
      <c r="D89" s="33"/>
      <c r="E89" s="279" t="s">
        <v>1443</v>
      </c>
      <c r="F89" s="277"/>
      <c r="G89" s="277"/>
      <c r="H89" s="277"/>
      <c r="I89" s="33"/>
      <c r="J89" s="33"/>
      <c r="K89" s="33"/>
      <c r="L89" s="48"/>
      <c r="S89" s="31"/>
      <c r="T89" s="31"/>
      <c r="U89" s="31"/>
      <c r="V89" s="31"/>
      <c r="W89" s="31"/>
      <c r="X89" s="31"/>
      <c r="Y89" s="31"/>
      <c r="Z89" s="31"/>
      <c r="AA89" s="31"/>
      <c r="AB89" s="31"/>
      <c r="AC89" s="31"/>
      <c r="AD89" s="31"/>
      <c r="AE89" s="31"/>
    </row>
    <row r="90" spans="1:31" s="2" customFormat="1" ht="12" customHeight="1">
      <c r="A90" s="31"/>
      <c r="B90" s="32"/>
      <c r="C90" s="26" t="s">
        <v>1444</v>
      </c>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6.5" customHeight="1">
      <c r="A91" s="31"/>
      <c r="B91" s="32"/>
      <c r="C91" s="33"/>
      <c r="D91" s="33"/>
      <c r="E91" s="227" t="str">
        <f>E13</f>
        <v>02 - Návěstidla</v>
      </c>
      <c r="F91" s="277"/>
      <c r="G91" s="277"/>
      <c r="H91" s="277"/>
      <c r="I91" s="33"/>
      <c r="J91" s="33"/>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2" customHeight="1">
      <c r="A93" s="31"/>
      <c r="B93" s="32"/>
      <c r="C93" s="26" t="s">
        <v>20</v>
      </c>
      <c r="D93" s="33"/>
      <c r="E93" s="33"/>
      <c r="F93" s="24" t="str">
        <f>F16</f>
        <v xml:space="preserve"> </v>
      </c>
      <c r="G93" s="33"/>
      <c r="H93" s="33"/>
      <c r="I93" s="26" t="s">
        <v>22</v>
      </c>
      <c r="J93" s="63" t="str">
        <f>IF(J16="","",J16)</f>
        <v>8. 10. 2020</v>
      </c>
      <c r="K93" s="33"/>
      <c r="L93" s="48"/>
      <c r="S93" s="31"/>
      <c r="T93" s="31"/>
      <c r="U93" s="31"/>
      <c r="V93" s="31"/>
      <c r="W93" s="31"/>
      <c r="X93" s="31"/>
      <c r="Y93" s="31"/>
      <c r="Z93" s="31"/>
      <c r="AA93" s="31"/>
      <c r="AB93" s="31"/>
      <c r="AC93" s="31"/>
      <c r="AD93" s="31"/>
      <c r="AE93" s="31"/>
    </row>
    <row r="94" spans="1:31" s="2" customFormat="1" ht="6.95" customHeight="1">
      <c r="A94" s="31"/>
      <c r="B94" s="32"/>
      <c r="C94" s="33"/>
      <c r="D94" s="33"/>
      <c r="E94" s="33"/>
      <c r="F94" s="33"/>
      <c r="G94" s="33"/>
      <c r="H94" s="33"/>
      <c r="I94" s="33"/>
      <c r="J94" s="33"/>
      <c r="K94" s="33"/>
      <c r="L94" s="48"/>
      <c r="S94" s="31"/>
      <c r="T94" s="31"/>
      <c r="U94" s="31"/>
      <c r="V94" s="31"/>
      <c r="W94" s="31"/>
      <c r="X94" s="31"/>
      <c r="Y94" s="31"/>
      <c r="Z94" s="31"/>
      <c r="AA94" s="31"/>
      <c r="AB94" s="31"/>
      <c r="AC94" s="31"/>
      <c r="AD94" s="31"/>
      <c r="AE94" s="31"/>
    </row>
    <row r="95" spans="1:31" s="2" customFormat="1" ht="15.2" customHeight="1">
      <c r="A95" s="31"/>
      <c r="B95" s="32"/>
      <c r="C95" s="26" t="s">
        <v>24</v>
      </c>
      <c r="D95" s="33"/>
      <c r="E95" s="33"/>
      <c r="F95" s="24" t="str">
        <f>E19</f>
        <v xml:space="preserve"> </v>
      </c>
      <c r="G95" s="33"/>
      <c r="H95" s="33"/>
      <c r="I95" s="26" t="s">
        <v>29</v>
      </c>
      <c r="J95" s="29" t="str">
        <f>E25</f>
        <v xml:space="preserve"> </v>
      </c>
      <c r="K95" s="33"/>
      <c r="L95" s="48"/>
      <c r="S95" s="31"/>
      <c r="T95" s="31"/>
      <c r="U95" s="31"/>
      <c r="V95" s="31"/>
      <c r="W95" s="31"/>
      <c r="X95" s="31"/>
      <c r="Y95" s="31"/>
      <c r="Z95" s="31"/>
      <c r="AA95" s="31"/>
      <c r="AB95" s="31"/>
      <c r="AC95" s="31"/>
      <c r="AD95" s="31"/>
      <c r="AE95" s="31"/>
    </row>
    <row r="96" spans="1:31" s="2" customFormat="1" ht="15.2" customHeight="1">
      <c r="A96" s="31"/>
      <c r="B96" s="32"/>
      <c r="C96" s="26" t="s">
        <v>27</v>
      </c>
      <c r="D96" s="33"/>
      <c r="E96" s="33"/>
      <c r="F96" s="24" t="str">
        <f>IF(E22="","",E22)</f>
        <v>Vyplň údaj</v>
      </c>
      <c r="G96" s="33"/>
      <c r="H96" s="33"/>
      <c r="I96" s="26" t="s">
        <v>31</v>
      </c>
      <c r="J96" s="29" t="str">
        <f>E28</f>
        <v xml:space="preserve"> </v>
      </c>
      <c r="K96" s="33"/>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9.25" customHeight="1">
      <c r="A98" s="31"/>
      <c r="B98" s="32"/>
      <c r="C98" s="146" t="s">
        <v>131</v>
      </c>
      <c r="D98" s="147"/>
      <c r="E98" s="147"/>
      <c r="F98" s="147"/>
      <c r="G98" s="147"/>
      <c r="H98" s="147"/>
      <c r="I98" s="147"/>
      <c r="J98" s="148" t="s">
        <v>132</v>
      </c>
      <c r="K98" s="147"/>
      <c r="L98" s="48"/>
      <c r="S98" s="31"/>
      <c r="T98" s="31"/>
      <c r="U98" s="31"/>
      <c r="V98" s="31"/>
      <c r="W98" s="31"/>
      <c r="X98" s="31"/>
      <c r="Y98" s="31"/>
      <c r="Z98" s="31"/>
      <c r="AA98" s="31"/>
      <c r="AB98" s="31"/>
      <c r="AC98" s="31"/>
      <c r="AD98" s="31"/>
      <c r="AE98" s="31"/>
    </row>
    <row r="99" spans="1:47" s="2" customFormat="1" ht="10.35"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47" s="2" customFormat="1" ht="22.9" customHeight="1">
      <c r="A100" s="31"/>
      <c r="B100" s="32"/>
      <c r="C100" s="149" t="s">
        <v>133</v>
      </c>
      <c r="D100" s="33"/>
      <c r="E100" s="33"/>
      <c r="F100" s="33"/>
      <c r="G100" s="33"/>
      <c r="H100" s="33"/>
      <c r="I100" s="33"/>
      <c r="J100" s="81">
        <f>J125</f>
        <v>0</v>
      </c>
      <c r="K100" s="33"/>
      <c r="L100" s="48"/>
      <c r="S100" s="31"/>
      <c r="T100" s="31"/>
      <c r="U100" s="31"/>
      <c r="V100" s="31"/>
      <c r="W100" s="31"/>
      <c r="X100" s="31"/>
      <c r="Y100" s="31"/>
      <c r="Z100" s="31"/>
      <c r="AA100" s="31"/>
      <c r="AB100" s="31"/>
      <c r="AC100" s="31"/>
      <c r="AD100" s="31"/>
      <c r="AE100" s="31"/>
      <c r="AU100" s="14" t="s">
        <v>134</v>
      </c>
    </row>
    <row r="101" spans="1:47" s="9" customFormat="1" ht="24.95" customHeight="1">
      <c r="B101" s="150"/>
      <c r="C101" s="151"/>
      <c r="D101" s="152" t="s">
        <v>1452</v>
      </c>
      <c r="E101" s="153"/>
      <c r="F101" s="153"/>
      <c r="G101" s="153"/>
      <c r="H101" s="153"/>
      <c r="I101" s="153"/>
      <c r="J101" s="154">
        <f>J126</f>
        <v>0</v>
      </c>
      <c r="K101" s="151"/>
      <c r="L101" s="155"/>
    </row>
    <row r="102" spans="1:47" s="2" customFormat="1" ht="21.75" customHeight="1">
      <c r="A102" s="31"/>
      <c r="B102" s="32"/>
      <c r="C102" s="33"/>
      <c r="D102" s="33"/>
      <c r="E102" s="33"/>
      <c r="F102" s="33"/>
      <c r="G102" s="33"/>
      <c r="H102" s="33"/>
      <c r="I102" s="33"/>
      <c r="J102" s="33"/>
      <c r="K102" s="33"/>
      <c r="L102" s="48"/>
      <c r="S102" s="31"/>
      <c r="T102" s="31"/>
      <c r="U102" s="31"/>
      <c r="V102" s="31"/>
      <c r="W102" s="31"/>
      <c r="X102" s="31"/>
      <c r="Y102" s="31"/>
      <c r="Z102" s="31"/>
      <c r="AA102" s="31"/>
      <c r="AB102" s="31"/>
      <c r="AC102" s="31"/>
      <c r="AD102" s="31"/>
      <c r="AE102" s="31"/>
    </row>
    <row r="103" spans="1:47" s="2" customFormat="1" ht="6.95" customHeight="1">
      <c r="A103" s="31"/>
      <c r="B103" s="51"/>
      <c r="C103" s="52"/>
      <c r="D103" s="52"/>
      <c r="E103" s="52"/>
      <c r="F103" s="52"/>
      <c r="G103" s="52"/>
      <c r="H103" s="52"/>
      <c r="I103" s="52"/>
      <c r="J103" s="52"/>
      <c r="K103" s="52"/>
      <c r="L103" s="48"/>
      <c r="S103" s="31"/>
      <c r="T103" s="31"/>
      <c r="U103" s="31"/>
      <c r="V103" s="31"/>
      <c r="W103" s="31"/>
      <c r="X103" s="31"/>
      <c r="Y103" s="31"/>
      <c r="Z103" s="31"/>
      <c r="AA103" s="31"/>
      <c r="AB103" s="31"/>
      <c r="AC103" s="31"/>
      <c r="AD103" s="31"/>
      <c r="AE103" s="31"/>
    </row>
    <row r="107" spans="1:47" s="2" customFormat="1" ht="6.95" customHeight="1">
      <c r="A107" s="31"/>
      <c r="B107" s="53"/>
      <c r="C107" s="54"/>
      <c r="D107" s="54"/>
      <c r="E107" s="54"/>
      <c r="F107" s="54"/>
      <c r="G107" s="54"/>
      <c r="H107" s="54"/>
      <c r="I107" s="54"/>
      <c r="J107" s="54"/>
      <c r="K107" s="54"/>
      <c r="L107" s="48"/>
      <c r="S107" s="31"/>
      <c r="T107" s="31"/>
      <c r="U107" s="31"/>
      <c r="V107" s="31"/>
      <c r="W107" s="31"/>
      <c r="X107" s="31"/>
      <c r="Y107" s="31"/>
      <c r="Z107" s="31"/>
      <c r="AA107" s="31"/>
      <c r="AB107" s="31"/>
      <c r="AC107" s="31"/>
      <c r="AD107" s="31"/>
      <c r="AE107" s="31"/>
    </row>
    <row r="108" spans="1:47" s="2" customFormat="1" ht="24.95" customHeight="1">
      <c r="A108" s="31"/>
      <c r="B108" s="32"/>
      <c r="C108" s="20" t="s">
        <v>136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47" s="2" customFormat="1" ht="6.95" customHeight="1">
      <c r="A109" s="31"/>
      <c r="B109" s="32"/>
      <c r="C109" s="33"/>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47" s="2" customFormat="1" ht="12" customHeight="1">
      <c r="A110" s="31"/>
      <c r="B110" s="32"/>
      <c r="C110" s="26" t="s">
        <v>16</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47" s="2" customFormat="1" ht="16.5" customHeight="1">
      <c r="A111" s="31"/>
      <c r="B111" s="32"/>
      <c r="C111" s="33"/>
      <c r="D111" s="33"/>
      <c r="E111" s="275" t="str">
        <f>E7</f>
        <v>Oprava zabezpečovacího zařízení v žst. Bechyně</v>
      </c>
      <c r="F111" s="276"/>
      <c r="G111" s="276"/>
      <c r="H111" s="276"/>
      <c r="I111" s="33"/>
      <c r="J111" s="33"/>
      <c r="K111" s="33"/>
      <c r="L111" s="48"/>
      <c r="S111" s="31"/>
      <c r="T111" s="31"/>
      <c r="U111" s="31"/>
      <c r="V111" s="31"/>
      <c r="W111" s="31"/>
      <c r="X111" s="31"/>
      <c r="Y111" s="31"/>
      <c r="Z111" s="31"/>
      <c r="AA111" s="31"/>
      <c r="AB111" s="31"/>
      <c r="AC111" s="31"/>
      <c r="AD111" s="31"/>
      <c r="AE111" s="31"/>
    </row>
    <row r="112" spans="1:47" s="1" customFormat="1" ht="12" customHeight="1">
      <c r="B112" s="18"/>
      <c r="C112" s="26" t="s">
        <v>126</v>
      </c>
      <c r="D112" s="19"/>
      <c r="E112" s="19"/>
      <c r="F112" s="19"/>
      <c r="G112" s="19"/>
      <c r="H112" s="19"/>
      <c r="I112" s="19"/>
      <c r="J112" s="19"/>
      <c r="K112" s="19"/>
      <c r="L112" s="17"/>
    </row>
    <row r="113" spans="1:65" s="1" customFormat="1" ht="16.5" customHeight="1">
      <c r="B113" s="18"/>
      <c r="C113" s="19"/>
      <c r="D113" s="19"/>
      <c r="E113" s="275" t="s">
        <v>127</v>
      </c>
      <c r="F113" s="234"/>
      <c r="G113" s="234"/>
      <c r="H113" s="234"/>
      <c r="I113" s="19"/>
      <c r="J113" s="19"/>
      <c r="K113" s="19"/>
      <c r="L113" s="17"/>
    </row>
    <row r="114" spans="1:65" s="1" customFormat="1" ht="12" customHeight="1">
      <c r="B114" s="18"/>
      <c r="C114" s="26" t="s">
        <v>128</v>
      </c>
      <c r="D114" s="19"/>
      <c r="E114" s="19"/>
      <c r="F114" s="19"/>
      <c r="G114" s="19"/>
      <c r="H114" s="19"/>
      <c r="I114" s="19"/>
      <c r="J114" s="19"/>
      <c r="K114" s="19"/>
      <c r="L114" s="17"/>
    </row>
    <row r="115" spans="1:65" s="2" customFormat="1" ht="16.5" customHeight="1">
      <c r="A115" s="31"/>
      <c r="B115" s="32"/>
      <c r="C115" s="33"/>
      <c r="D115" s="33"/>
      <c r="E115" s="279" t="s">
        <v>1443</v>
      </c>
      <c r="F115" s="277"/>
      <c r="G115" s="277"/>
      <c r="H115" s="277"/>
      <c r="I115" s="33"/>
      <c r="J115" s="33"/>
      <c r="K115" s="33"/>
      <c r="L115" s="48"/>
      <c r="S115" s="31"/>
      <c r="T115" s="31"/>
      <c r="U115" s="31"/>
      <c r="V115" s="31"/>
      <c r="W115" s="31"/>
      <c r="X115" s="31"/>
      <c r="Y115" s="31"/>
      <c r="Z115" s="31"/>
      <c r="AA115" s="31"/>
      <c r="AB115" s="31"/>
      <c r="AC115" s="31"/>
      <c r="AD115" s="31"/>
      <c r="AE115" s="31"/>
    </row>
    <row r="116" spans="1:65" s="2" customFormat="1" ht="12" customHeight="1">
      <c r="A116" s="31"/>
      <c r="B116" s="32"/>
      <c r="C116" s="26" t="s">
        <v>1444</v>
      </c>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2" customFormat="1" ht="16.5" customHeight="1">
      <c r="A117" s="31"/>
      <c r="B117" s="32"/>
      <c r="C117" s="33"/>
      <c r="D117" s="33"/>
      <c r="E117" s="227" t="str">
        <f>E13</f>
        <v>02 - Návěstidla</v>
      </c>
      <c r="F117" s="277"/>
      <c r="G117" s="277"/>
      <c r="H117" s="277"/>
      <c r="I117" s="33"/>
      <c r="J117" s="33"/>
      <c r="K117" s="33"/>
      <c r="L117" s="48"/>
      <c r="S117" s="31"/>
      <c r="T117" s="31"/>
      <c r="U117" s="31"/>
      <c r="V117" s="31"/>
      <c r="W117" s="31"/>
      <c r="X117" s="31"/>
      <c r="Y117" s="31"/>
      <c r="Z117" s="31"/>
      <c r="AA117" s="31"/>
      <c r="AB117" s="31"/>
      <c r="AC117" s="31"/>
      <c r="AD117" s="31"/>
      <c r="AE117" s="31"/>
    </row>
    <row r="118" spans="1:65" s="2" customFormat="1" ht="6.95"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2" customFormat="1" ht="12" customHeight="1">
      <c r="A119" s="31"/>
      <c r="B119" s="32"/>
      <c r="C119" s="26" t="s">
        <v>20</v>
      </c>
      <c r="D119" s="33"/>
      <c r="E119" s="33"/>
      <c r="F119" s="24" t="str">
        <f>F16</f>
        <v xml:space="preserve"> </v>
      </c>
      <c r="G119" s="33"/>
      <c r="H119" s="33"/>
      <c r="I119" s="26" t="s">
        <v>22</v>
      </c>
      <c r="J119" s="63" t="str">
        <f>IF(J16="","",J16)</f>
        <v>8. 10. 2020</v>
      </c>
      <c r="K119" s="33"/>
      <c r="L119" s="48"/>
      <c r="S119" s="31"/>
      <c r="T119" s="31"/>
      <c r="U119" s="31"/>
      <c r="V119" s="31"/>
      <c r="W119" s="31"/>
      <c r="X119" s="31"/>
      <c r="Y119" s="31"/>
      <c r="Z119" s="31"/>
      <c r="AA119" s="31"/>
      <c r="AB119" s="31"/>
      <c r="AC119" s="31"/>
      <c r="AD119" s="31"/>
      <c r="AE119" s="31"/>
    </row>
    <row r="120" spans="1:65" s="2" customFormat="1" ht="6.95" customHeight="1">
      <c r="A120" s="31"/>
      <c r="B120" s="32"/>
      <c r="C120" s="33"/>
      <c r="D120" s="33"/>
      <c r="E120" s="33"/>
      <c r="F120" s="33"/>
      <c r="G120" s="33"/>
      <c r="H120" s="33"/>
      <c r="I120" s="33"/>
      <c r="J120" s="33"/>
      <c r="K120" s="33"/>
      <c r="L120" s="48"/>
      <c r="S120" s="31"/>
      <c r="T120" s="31"/>
      <c r="U120" s="31"/>
      <c r="V120" s="31"/>
      <c r="W120" s="31"/>
      <c r="X120" s="31"/>
      <c r="Y120" s="31"/>
      <c r="Z120" s="31"/>
      <c r="AA120" s="31"/>
      <c r="AB120" s="31"/>
      <c r="AC120" s="31"/>
      <c r="AD120" s="31"/>
      <c r="AE120" s="31"/>
    </row>
    <row r="121" spans="1:65" s="2" customFormat="1" ht="15.2" customHeight="1">
      <c r="A121" s="31"/>
      <c r="B121" s="32"/>
      <c r="C121" s="26" t="s">
        <v>24</v>
      </c>
      <c r="D121" s="33"/>
      <c r="E121" s="33"/>
      <c r="F121" s="24" t="str">
        <f>E19</f>
        <v xml:space="preserve"> </v>
      </c>
      <c r="G121" s="33"/>
      <c r="H121" s="33"/>
      <c r="I121" s="26" t="s">
        <v>29</v>
      </c>
      <c r="J121" s="29" t="str">
        <f>E25</f>
        <v xml:space="preserve"> </v>
      </c>
      <c r="K121" s="33"/>
      <c r="L121" s="48"/>
      <c r="S121" s="31"/>
      <c r="T121" s="31"/>
      <c r="U121" s="31"/>
      <c r="V121" s="31"/>
      <c r="W121" s="31"/>
      <c r="X121" s="31"/>
      <c r="Y121" s="31"/>
      <c r="Z121" s="31"/>
      <c r="AA121" s="31"/>
      <c r="AB121" s="31"/>
      <c r="AC121" s="31"/>
      <c r="AD121" s="31"/>
      <c r="AE121" s="31"/>
    </row>
    <row r="122" spans="1:65" s="2" customFormat="1" ht="15.2" customHeight="1">
      <c r="A122" s="31"/>
      <c r="B122" s="32"/>
      <c r="C122" s="26" t="s">
        <v>27</v>
      </c>
      <c r="D122" s="33"/>
      <c r="E122" s="33"/>
      <c r="F122" s="24" t="str">
        <f>IF(E22="","",E22)</f>
        <v>Vyplň údaj</v>
      </c>
      <c r="G122" s="33"/>
      <c r="H122" s="33"/>
      <c r="I122" s="26" t="s">
        <v>31</v>
      </c>
      <c r="J122" s="29" t="str">
        <f>E28</f>
        <v xml:space="preserve"> </v>
      </c>
      <c r="K122" s="33"/>
      <c r="L122" s="48"/>
      <c r="S122" s="31"/>
      <c r="T122" s="31"/>
      <c r="U122" s="31"/>
      <c r="V122" s="31"/>
      <c r="W122" s="31"/>
      <c r="X122" s="31"/>
      <c r="Y122" s="31"/>
      <c r="Z122" s="31"/>
      <c r="AA122" s="31"/>
      <c r="AB122" s="31"/>
      <c r="AC122" s="31"/>
      <c r="AD122" s="31"/>
      <c r="AE122" s="31"/>
    </row>
    <row r="123" spans="1:65" s="2" customFormat="1" ht="10.35" customHeight="1">
      <c r="A123" s="31"/>
      <c r="B123" s="32"/>
      <c r="C123" s="33"/>
      <c r="D123" s="33"/>
      <c r="E123" s="33"/>
      <c r="F123" s="33"/>
      <c r="G123" s="33"/>
      <c r="H123" s="33"/>
      <c r="I123" s="33"/>
      <c r="J123" s="33"/>
      <c r="K123" s="33"/>
      <c r="L123" s="48"/>
      <c r="S123" s="31"/>
      <c r="T123" s="31"/>
      <c r="U123" s="31"/>
      <c r="V123" s="31"/>
      <c r="W123" s="31"/>
      <c r="X123" s="31"/>
      <c r="Y123" s="31"/>
      <c r="Z123" s="31"/>
      <c r="AA123" s="31"/>
      <c r="AB123" s="31"/>
      <c r="AC123" s="31"/>
      <c r="AD123" s="31"/>
      <c r="AE123" s="31"/>
    </row>
    <row r="124" spans="1:65" s="10" customFormat="1" ht="29.25" customHeight="1">
      <c r="A124" s="156"/>
      <c r="B124" s="157"/>
      <c r="C124" s="158" t="s">
        <v>137</v>
      </c>
      <c r="D124" s="159" t="s">
        <v>58</v>
      </c>
      <c r="E124" s="159" t="s">
        <v>54</v>
      </c>
      <c r="F124" s="159" t="s">
        <v>55</v>
      </c>
      <c r="G124" s="159" t="s">
        <v>138</v>
      </c>
      <c r="H124" s="159" t="s">
        <v>139</v>
      </c>
      <c r="I124" s="159" t="s">
        <v>140</v>
      </c>
      <c r="J124" s="159" t="s">
        <v>132</v>
      </c>
      <c r="K124" s="160" t="s">
        <v>141</v>
      </c>
      <c r="L124" s="161"/>
      <c r="M124" s="72" t="s">
        <v>1</v>
      </c>
      <c r="N124" s="73" t="s">
        <v>37</v>
      </c>
      <c r="O124" s="73" t="s">
        <v>142</v>
      </c>
      <c r="P124" s="73" t="s">
        <v>143</v>
      </c>
      <c r="Q124" s="73" t="s">
        <v>144</v>
      </c>
      <c r="R124" s="73" t="s">
        <v>145</v>
      </c>
      <c r="S124" s="73" t="s">
        <v>146</v>
      </c>
      <c r="T124" s="74" t="s">
        <v>147</v>
      </c>
      <c r="U124" s="156"/>
      <c r="V124" s="156"/>
      <c r="W124" s="156"/>
      <c r="X124" s="156"/>
      <c r="Y124" s="156"/>
      <c r="Z124" s="156"/>
      <c r="AA124" s="156"/>
      <c r="AB124" s="156"/>
      <c r="AC124" s="156"/>
      <c r="AD124" s="156"/>
      <c r="AE124" s="156"/>
    </row>
    <row r="125" spans="1:65" s="2" customFormat="1" ht="22.9" customHeight="1">
      <c r="A125" s="31"/>
      <c r="B125" s="32"/>
      <c r="C125" s="79" t="s">
        <v>148</v>
      </c>
      <c r="D125" s="33"/>
      <c r="E125" s="33"/>
      <c r="F125" s="33"/>
      <c r="G125" s="33"/>
      <c r="H125" s="33"/>
      <c r="I125" s="33"/>
      <c r="J125" s="162">
        <f>BK125</f>
        <v>0</v>
      </c>
      <c r="K125" s="33"/>
      <c r="L125" s="36"/>
      <c r="M125" s="75"/>
      <c r="N125" s="163"/>
      <c r="O125" s="76"/>
      <c r="P125" s="164">
        <f>P126</f>
        <v>0</v>
      </c>
      <c r="Q125" s="76"/>
      <c r="R125" s="164">
        <f>R126</f>
        <v>0</v>
      </c>
      <c r="S125" s="76"/>
      <c r="T125" s="165">
        <f>T126</f>
        <v>0</v>
      </c>
      <c r="U125" s="31"/>
      <c r="V125" s="31"/>
      <c r="W125" s="31"/>
      <c r="X125" s="31"/>
      <c r="Y125" s="31"/>
      <c r="Z125" s="31"/>
      <c r="AA125" s="31"/>
      <c r="AB125" s="31"/>
      <c r="AC125" s="31"/>
      <c r="AD125" s="31"/>
      <c r="AE125" s="31"/>
      <c r="AT125" s="14" t="s">
        <v>72</v>
      </c>
      <c r="AU125" s="14" t="s">
        <v>134</v>
      </c>
      <c r="BK125" s="166">
        <f>BK126</f>
        <v>0</v>
      </c>
    </row>
    <row r="126" spans="1:65" s="11" customFormat="1" ht="25.9" customHeight="1">
      <c r="B126" s="167"/>
      <c r="C126" s="168"/>
      <c r="D126" s="169" t="s">
        <v>72</v>
      </c>
      <c r="E126" s="170" t="s">
        <v>77</v>
      </c>
      <c r="F126" s="170" t="s">
        <v>98</v>
      </c>
      <c r="G126" s="168"/>
      <c r="H126" s="168"/>
      <c r="I126" s="171"/>
      <c r="J126" s="172">
        <f>BK126</f>
        <v>0</v>
      </c>
      <c r="K126" s="168"/>
      <c r="L126" s="173"/>
      <c r="M126" s="174"/>
      <c r="N126" s="175"/>
      <c r="O126" s="175"/>
      <c r="P126" s="176">
        <f>SUM(P127:P162)</f>
        <v>0</v>
      </c>
      <c r="Q126" s="175"/>
      <c r="R126" s="176">
        <f>SUM(R127:R162)</f>
        <v>0</v>
      </c>
      <c r="S126" s="175"/>
      <c r="T126" s="177">
        <f>SUM(T127:T162)</f>
        <v>0</v>
      </c>
      <c r="AR126" s="178" t="s">
        <v>80</v>
      </c>
      <c r="AT126" s="179" t="s">
        <v>72</v>
      </c>
      <c r="AU126" s="179" t="s">
        <v>73</v>
      </c>
      <c r="AY126" s="178" t="s">
        <v>149</v>
      </c>
      <c r="BK126" s="180">
        <f>SUM(BK127:BK162)</f>
        <v>0</v>
      </c>
    </row>
    <row r="127" spans="1:65" s="2" customFormat="1" ht="24.2" customHeight="1">
      <c r="A127" s="31"/>
      <c r="B127" s="32"/>
      <c r="C127" s="181" t="s">
        <v>80</v>
      </c>
      <c r="D127" s="181" t="s">
        <v>150</v>
      </c>
      <c r="E127" s="182" t="s">
        <v>1453</v>
      </c>
      <c r="F127" s="183" t="s">
        <v>1454</v>
      </c>
      <c r="G127" s="184" t="s">
        <v>197</v>
      </c>
      <c r="H127" s="185">
        <v>1</v>
      </c>
      <c r="I127" s="186">
        <v>0</v>
      </c>
      <c r="J127" s="187">
        <f>ROUND(I127*H127,2)</f>
        <v>0</v>
      </c>
      <c r="K127" s="183" t="s">
        <v>154</v>
      </c>
      <c r="L127" s="188"/>
      <c r="M127" s="189" t="s">
        <v>1</v>
      </c>
      <c r="N127" s="190" t="s">
        <v>38</v>
      </c>
      <c r="O127" s="68"/>
      <c r="P127" s="191">
        <f>O127*H127</f>
        <v>0</v>
      </c>
      <c r="Q127" s="191">
        <v>0</v>
      </c>
      <c r="R127" s="191">
        <f>Q127*H127</f>
        <v>0</v>
      </c>
      <c r="S127" s="191">
        <v>0</v>
      </c>
      <c r="T127" s="192">
        <f>S127*H127</f>
        <v>0</v>
      </c>
      <c r="U127" s="31"/>
      <c r="V127" s="31"/>
      <c r="W127" s="31"/>
      <c r="X127" s="31"/>
      <c r="Y127" s="31"/>
      <c r="Z127" s="31"/>
      <c r="AA127" s="31"/>
      <c r="AB127" s="31"/>
      <c r="AC127" s="31"/>
      <c r="AD127" s="31"/>
      <c r="AE127" s="31"/>
      <c r="AR127" s="193" t="s">
        <v>155</v>
      </c>
      <c r="AT127" s="193" t="s">
        <v>150</v>
      </c>
      <c r="AU127" s="193" t="s">
        <v>80</v>
      </c>
      <c r="AY127" s="14" t="s">
        <v>149</v>
      </c>
      <c r="BE127" s="194">
        <f>IF(N127="základní",J127,0)</f>
        <v>0</v>
      </c>
      <c r="BF127" s="194">
        <f>IF(N127="snížená",J127,0)</f>
        <v>0</v>
      </c>
      <c r="BG127" s="194">
        <f>IF(N127="zákl. přenesená",J127,0)</f>
        <v>0</v>
      </c>
      <c r="BH127" s="194">
        <f>IF(N127="sníž. přenesená",J127,0)</f>
        <v>0</v>
      </c>
      <c r="BI127" s="194">
        <f>IF(N127="nulová",J127,0)</f>
        <v>0</v>
      </c>
      <c r="BJ127" s="14" t="s">
        <v>80</v>
      </c>
      <c r="BK127" s="194">
        <f>ROUND(I127*H127,2)</f>
        <v>0</v>
      </c>
      <c r="BL127" s="14" t="s">
        <v>155</v>
      </c>
      <c r="BM127" s="193" t="s">
        <v>1455</v>
      </c>
    </row>
    <row r="128" spans="1:65" s="2" customFormat="1" ht="19.5">
      <c r="A128" s="31"/>
      <c r="B128" s="32"/>
      <c r="C128" s="33"/>
      <c r="D128" s="195" t="s">
        <v>157</v>
      </c>
      <c r="E128" s="33"/>
      <c r="F128" s="196" t="s">
        <v>1454</v>
      </c>
      <c r="G128" s="33"/>
      <c r="H128" s="33"/>
      <c r="I128" s="197"/>
      <c r="J128" s="33"/>
      <c r="K128" s="33"/>
      <c r="L128" s="36"/>
      <c r="M128" s="198"/>
      <c r="N128" s="199"/>
      <c r="O128" s="68"/>
      <c r="P128" s="68"/>
      <c r="Q128" s="68"/>
      <c r="R128" s="68"/>
      <c r="S128" s="68"/>
      <c r="T128" s="69"/>
      <c r="U128" s="31"/>
      <c r="V128" s="31"/>
      <c r="W128" s="31"/>
      <c r="X128" s="31"/>
      <c r="Y128" s="31"/>
      <c r="Z128" s="31"/>
      <c r="AA128" s="31"/>
      <c r="AB128" s="31"/>
      <c r="AC128" s="31"/>
      <c r="AD128" s="31"/>
      <c r="AE128" s="31"/>
      <c r="AT128" s="14" t="s">
        <v>157</v>
      </c>
      <c r="AU128" s="14" t="s">
        <v>80</v>
      </c>
    </row>
    <row r="129" spans="1:65" s="2" customFormat="1" ht="19.5">
      <c r="A129" s="31"/>
      <c r="B129" s="32"/>
      <c r="C129" s="33"/>
      <c r="D129" s="195" t="s">
        <v>495</v>
      </c>
      <c r="E129" s="33"/>
      <c r="F129" s="220" t="s">
        <v>1450</v>
      </c>
      <c r="G129" s="33"/>
      <c r="H129" s="33"/>
      <c r="I129" s="197"/>
      <c r="J129" s="33"/>
      <c r="K129" s="33"/>
      <c r="L129" s="36"/>
      <c r="M129" s="198"/>
      <c r="N129" s="199"/>
      <c r="O129" s="68"/>
      <c r="P129" s="68"/>
      <c r="Q129" s="68"/>
      <c r="R129" s="68"/>
      <c r="S129" s="68"/>
      <c r="T129" s="69"/>
      <c r="U129" s="31"/>
      <c r="V129" s="31"/>
      <c r="W129" s="31"/>
      <c r="X129" s="31"/>
      <c r="Y129" s="31"/>
      <c r="Z129" s="31"/>
      <c r="AA129" s="31"/>
      <c r="AB129" s="31"/>
      <c r="AC129" s="31"/>
      <c r="AD129" s="31"/>
      <c r="AE129" s="31"/>
      <c r="AT129" s="14" t="s">
        <v>495</v>
      </c>
      <c r="AU129" s="14" t="s">
        <v>80</v>
      </c>
    </row>
    <row r="130" spans="1:65" s="2" customFormat="1" ht="24.2" customHeight="1">
      <c r="A130" s="31"/>
      <c r="B130" s="32"/>
      <c r="C130" s="181" t="s">
        <v>164</v>
      </c>
      <c r="D130" s="181" t="s">
        <v>150</v>
      </c>
      <c r="E130" s="182" t="s">
        <v>1456</v>
      </c>
      <c r="F130" s="183" t="s">
        <v>1457</v>
      </c>
      <c r="G130" s="184" t="s">
        <v>197</v>
      </c>
      <c r="H130" s="185">
        <v>2</v>
      </c>
      <c r="I130" s="186">
        <v>0</v>
      </c>
      <c r="J130" s="187">
        <f>ROUND(I130*H130,2)</f>
        <v>0</v>
      </c>
      <c r="K130" s="183" t="s">
        <v>1448</v>
      </c>
      <c r="L130" s="188"/>
      <c r="M130" s="189" t="s">
        <v>1</v>
      </c>
      <c r="N130" s="190" t="s">
        <v>38</v>
      </c>
      <c r="O130" s="68"/>
      <c r="P130" s="191">
        <f>O130*H130</f>
        <v>0</v>
      </c>
      <c r="Q130" s="191">
        <v>0</v>
      </c>
      <c r="R130" s="191">
        <f>Q130*H130</f>
        <v>0</v>
      </c>
      <c r="S130" s="191">
        <v>0</v>
      </c>
      <c r="T130" s="192">
        <f>S130*H130</f>
        <v>0</v>
      </c>
      <c r="U130" s="31"/>
      <c r="V130" s="31"/>
      <c r="W130" s="31"/>
      <c r="X130" s="31"/>
      <c r="Y130" s="31"/>
      <c r="Z130" s="31"/>
      <c r="AA130" s="31"/>
      <c r="AB130" s="31"/>
      <c r="AC130" s="31"/>
      <c r="AD130" s="31"/>
      <c r="AE130" s="31"/>
      <c r="AR130" s="193" t="s">
        <v>155</v>
      </c>
      <c r="AT130" s="193" t="s">
        <v>150</v>
      </c>
      <c r="AU130" s="193" t="s">
        <v>80</v>
      </c>
      <c r="AY130" s="14" t="s">
        <v>149</v>
      </c>
      <c r="BE130" s="194">
        <f>IF(N130="základní",J130,0)</f>
        <v>0</v>
      </c>
      <c r="BF130" s="194">
        <f>IF(N130="snížená",J130,0)</f>
        <v>0</v>
      </c>
      <c r="BG130" s="194">
        <f>IF(N130="zákl. přenesená",J130,0)</f>
        <v>0</v>
      </c>
      <c r="BH130" s="194">
        <f>IF(N130="sníž. přenesená",J130,0)</f>
        <v>0</v>
      </c>
      <c r="BI130" s="194">
        <f>IF(N130="nulová",J130,0)</f>
        <v>0</v>
      </c>
      <c r="BJ130" s="14" t="s">
        <v>80</v>
      </c>
      <c r="BK130" s="194">
        <f>ROUND(I130*H130,2)</f>
        <v>0</v>
      </c>
      <c r="BL130" s="14" t="s">
        <v>155</v>
      </c>
      <c r="BM130" s="193" t="s">
        <v>1458</v>
      </c>
    </row>
    <row r="131" spans="1:65" s="2" customFormat="1" ht="19.5">
      <c r="A131" s="31"/>
      <c r="B131" s="32"/>
      <c r="C131" s="33"/>
      <c r="D131" s="195" t="s">
        <v>157</v>
      </c>
      <c r="E131" s="33"/>
      <c r="F131" s="196" t="s">
        <v>1457</v>
      </c>
      <c r="G131" s="33"/>
      <c r="H131" s="33"/>
      <c r="I131" s="197"/>
      <c r="J131" s="33"/>
      <c r="K131" s="33"/>
      <c r="L131" s="36"/>
      <c r="M131" s="198"/>
      <c r="N131" s="199"/>
      <c r="O131" s="68"/>
      <c r="P131" s="68"/>
      <c r="Q131" s="68"/>
      <c r="R131" s="68"/>
      <c r="S131" s="68"/>
      <c r="T131" s="69"/>
      <c r="U131" s="31"/>
      <c r="V131" s="31"/>
      <c r="W131" s="31"/>
      <c r="X131" s="31"/>
      <c r="Y131" s="31"/>
      <c r="Z131" s="31"/>
      <c r="AA131" s="31"/>
      <c r="AB131" s="31"/>
      <c r="AC131" s="31"/>
      <c r="AD131" s="31"/>
      <c r="AE131" s="31"/>
      <c r="AT131" s="14" t="s">
        <v>157</v>
      </c>
      <c r="AU131" s="14" t="s">
        <v>80</v>
      </c>
    </row>
    <row r="132" spans="1:65" s="2" customFormat="1" ht="19.5">
      <c r="A132" s="31"/>
      <c r="B132" s="32"/>
      <c r="C132" s="33"/>
      <c r="D132" s="195" t="s">
        <v>495</v>
      </c>
      <c r="E132" s="33"/>
      <c r="F132" s="220" t="s">
        <v>1450</v>
      </c>
      <c r="G132" s="33"/>
      <c r="H132" s="33"/>
      <c r="I132" s="197"/>
      <c r="J132" s="33"/>
      <c r="K132" s="33"/>
      <c r="L132" s="36"/>
      <c r="M132" s="198"/>
      <c r="N132" s="199"/>
      <c r="O132" s="68"/>
      <c r="P132" s="68"/>
      <c r="Q132" s="68"/>
      <c r="R132" s="68"/>
      <c r="S132" s="68"/>
      <c r="T132" s="69"/>
      <c r="U132" s="31"/>
      <c r="V132" s="31"/>
      <c r="W132" s="31"/>
      <c r="X132" s="31"/>
      <c r="Y132" s="31"/>
      <c r="Z132" s="31"/>
      <c r="AA132" s="31"/>
      <c r="AB132" s="31"/>
      <c r="AC132" s="31"/>
      <c r="AD132" s="31"/>
      <c r="AE132" s="31"/>
      <c r="AT132" s="14" t="s">
        <v>495</v>
      </c>
      <c r="AU132" s="14" t="s">
        <v>80</v>
      </c>
    </row>
    <row r="133" spans="1:65" s="2" customFormat="1" ht="24.2" customHeight="1">
      <c r="A133" s="31"/>
      <c r="B133" s="32"/>
      <c r="C133" s="181" t="s">
        <v>168</v>
      </c>
      <c r="D133" s="181" t="s">
        <v>150</v>
      </c>
      <c r="E133" s="182" t="s">
        <v>1459</v>
      </c>
      <c r="F133" s="183" t="s">
        <v>1460</v>
      </c>
      <c r="G133" s="184" t="s">
        <v>197</v>
      </c>
      <c r="H133" s="185">
        <v>19</v>
      </c>
      <c r="I133" s="186">
        <v>0</v>
      </c>
      <c r="J133" s="187">
        <f>ROUND(I133*H133,2)</f>
        <v>0</v>
      </c>
      <c r="K133" s="183" t="s">
        <v>154</v>
      </c>
      <c r="L133" s="188"/>
      <c r="M133" s="189" t="s">
        <v>1</v>
      </c>
      <c r="N133" s="190" t="s">
        <v>38</v>
      </c>
      <c r="O133" s="68"/>
      <c r="P133" s="191">
        <f>O133*H133</f>
        <v>0</v>
      </c>
      <c r="Q133" s="191">
        <v>0</v>
      </c>
      <c r="R133" s="191">
        <f>Q133*H133</f>
        <v>0</v>
      </c>
      <c r="S133" s="191">
        <v>0</v>
      </c>
      <c r="T133" s="192">
        <f>S133*H133</f>
        <v>0</v>
      </c>
      <c r="U133" s="31"/>
      <c r="V133" s="31"/>
      <c r="W133" s="31"/>
      <c r="X133" s="31"/>
      <c r="Y133" s="31"/>
      <c r="Z133" s="31"/>
      <c r="AA133" s="31"/>
      <c r="AB133" s="31"/>
      <c r="AC133" s="31"/>
      <c r="AD133" s="31"/>
      <c r="AE133" s="31"/>
      <c r="AR133" s="193" t="s">
        <v>155</v>
      </c>
      <c r="AT133" s="193" t="s">
        <v>150</v>
      </c>
      <c r="AU133" s="193" t="s">
        <v>80</v>
      </c>
      <c r="AY133" s="14" t="s">
        <v>149</v>
      </c>
      <c r="BE133" s="194">
        <f>IF(N133="základní",J133,0)</f>
        <v>0</v>
      </c>
      <c r="BF133" s="194">
        <f>IF(N133="snížená",J133,0)</f>
        <v>0</v>
      </c>
      <c r="BG133" s="194">
        <f>IF(N133="zákl. přenesená",J133,0)</f>
        <v>0</v>
      </c>
      <c r="BH133" s="194">
        <f>IF(N133="sníž. přenesená",J133,0)</f>
        <v>0</v>
      </c>
      <c r="BI133" s="194">
        <f>IF(N133="nulová",J133,0)</f>
        <v>0</v>
      </c>
      <c r="BJ133" s="14" t="s">
        <v>80</v>
      </c>
      <c r="BK133" s="194">
        <f>ROUND(I133*H133,2)</f>
        <v>0</v>
      </c>
      <c r="BL133" s="14" t="s">
        <v>155</v>
      </c>
      <c r="BM133" s="193" t="s">
        <v>1461</v>
      </c>
    </row>
    <row r="134" spans="1:65" s="2" customFormat="1" ht="11.25">
      <c r="A134" s="31"/>
      <c r="B134" s="32"/>
      <c r="C134" s="33"/>
      <c r="D134" s="195" t="s">
        <v>157</v>
      </c>
      <c r="E134" s="33"/>
      <c r="F134" s="196" t="s">
        <v>1460</v>
      </c>
      <c r="G134" s="33"/>
      <c r="H134" s="33"/>
      <c r="I134" s="197"/>
      <c r="J134" s="33"/>
      <c r="K134" s="33"/>
      <c r="L134" s="36"/>
      <c r="M134" s="198"/>
      <c r="N134" s="199"/>
      <c r="O134" s="68"/>
      <c r="P134" s="68"/>
      <c r="Q134" s="68"/>
      <c r="R134" s="68"/>
      <c r="S134" s="68"/>
      <c r="T134" s="69"/>
      <c r="U134" s="31"/>
      <c r="V134" s="31"/>
      <c r="W134" s="31"/>
      <c r="X134" s="31"/>
      <c r="Y134" s="31"/>
      <c r="Z134" s="31"/>
      <c r="AA134" s="31"/>
      <c r="AB134" s="31"/>
      <c r="AC134" s="31"/>
      <c r="AD134" s="31"/>
      <c r="AE134" s="31"/>
      <c r="AT134" s="14" t="s">
        <v>157</v>
      </c>
      <c r="AU134" s="14" t="s">
        <v>80</v>
      </c>
    </row>
    <row r="135" spans="1:65" s="2" customFormat="1" ht="19.5">
      <c r="A135" s="31"/>
      <c r="B135" s="32"/>
      <c r="C135" s="33"/>
      <c r="D135" s="195" t="s">
        <v>495</v>
      </c>
      <c r="E135" s="33"/>
      <c r="F135" s="220" t="s">
        <v>1450</v>
      </c>
      <c r="G135" s="33"/>
      <c r="H135" s="33"/>
      <c r="I135" s="197"/>
      <c r="J135" s="33"/>
      <c r="K135" s="33"/>
      <c r="L135" s="36"/>
      <c r="M135" s="198"/>
      <c r="N135" s="199"/>
      <c r="O135" s="68"/>
      <c r="P135" s="68"/>
      <c r="Q135" s="68"/>
      <c r="R135" s="68"/>
      <c r="S135" s="68"/>
      <c r="T135" s="69"/>
      <c r="U135" s="31"/>
      <c r="V135" s="31"/>
      <c r="W135" s="31"/>
      <c r="X135" s="31"/>
      <c r="Y135" s="31"/>
      <c r="Z135" s="31"/>
      <c r="AA135" s="31"/>
      <c r="AB135" s="31"/>
      <c r="AC135" s="31"/>
      <c r="AD135" s="31"/>
      <c r="AE135" s="31"/>
      <c r="AT135" s="14" t="s">
        <v>495</v>
      </c>
      <c r="AU135" s="14" t="s">
        <v>80</v>
      </c>
    </row>
    <row r="136" spans="1:65" s="2" customFormat="1" ht="24.2" customHeight="1">
      <c r="A136" s="31"/>
      <c r="B136" s="32"/>
      <c r="C136" s="181" t="s">
        <v>172</v>
      </c>
      <c r="D136" s="181" t="s">
        <v>150</v>
      </c>
      <c r="E136" s="182" t="s">
        <v>1462</v>
      </c>
      <c r="F136" s="183" t="s">
        <v>1463</v>
      </c>
      <c r="G136" s="184" t="s">
        <v>197</v>
      </c>
      <c r="H136" s="185">
        <v>19</v>
      </c>
      <c r="I136" s="186">
        <v>0</v>
      </c>
      <c r="J136" s="187">
        <f>ROUND(I136*H136,2)</f>
        <v>0</v>
      </c>
      <c r="K136" s="183" t="s">
        <v>1448</v>
      </c>
      <c r="L136" s="188"/>
      <c r="M136" s="189" t="s">
        <v>1</v>
      </c>
      <c r="N136" s="190" t="s">
        <v>38</v>
      </c>
      <c r="O136" s="68"/>
      <c r="P136" s="191">
        <f>O136*H136</f>
        <v>0</v>
      </c>
      <c r="Q136" s="191">
        <v>0</v>
      </c>
      <c r="R136" s="191">
        <f>Q136*H136</f>
        <v>0</v>
      </c>
      <c r="S136" s="191">
        <v>0</v>
      </c>
      <c r="T136" s="192">
        <f>S136*H136</f>
        <v>0</v>
      </c>
      <c r="U136" s="31"/>
      <c r="V136" s="31"/>
      <c r="W136" s="31"/>
      <c r="X136" s="31"/>
      <c r="Y136" s="31"/>
      <c r="Z136" s="31"/>
      <c r="AA136" s="31"/>
      <c r="AB136" s="31"/>
      <c r="AC136" s="31"/>
      <c r="AD136" s="31"/>
      <c r="AE136" s="31"/>
      <c r="AR136" s="193" t="s">
        <v>155</v>
      </c>
      <c r="AT136" s="193" t="s">
        <v>150</v>
      </c>
      <c r="AU136" s="193" t="s">
        <v>80</v>
      </c>
      <c r="AY136" s="14" t="s">
        <v>149</v>
      </c>
      <c r="BE136" s="194">
        <f>IF(N136="základní",J136,0)</f>
        <v>0</v>
      </c>
      <c r="BF136" s="194">
        <f>IF(N136="snížená",J136,0)</f>
        <v>0</v>
      </c>
      <c r="BG136" s="194">
        <f>IF(N136="zákl. přenesená",J136,0)</f>
        <v>0</v>
      </c>
      <c r="BH136" s="194">
        <f>IF(N136="sníž. přenesená",J136,0)</f>
        <v>0</v>
      </c>
      <c r="BI136" s="194">
        <f>IF(N136="nulová",J136,0)</f>
        <v>0</v>
      </c>
      <c r="BJ136" s="14" t="s">
        <v>80</v>
      </c>
      <c r="BK136" s="194">
        <f>ROUND(I136*H136,2)</f>
        <v>0</v>
      </c>
      <c r="BL136" s="14" t="s">
        <v>155</v>
      </c>
      <c r="BM136" s="193" t="s">
        <v>1464</v>
      </c>
    </row>
    <row r="137" spans="1:65" s="2" customFormat="1" ht="19.5">
      <c r="A137" s="31"/>
      <c r="B137" s="32"/>
      <c r="C137" s="33"/>
      <c r="D137" s="195" t="s">
        <v>157</v>
      </c>
      <c r="E137" s="33"/>
      <c r="F137" s="196" t="s">
        <v>1463</v>
      </c>
      <c r="G137" s="33"/>
      <c r="H137" s="33"/>
      <c r="I137" s="197"/>
      <c r="J137" s="33"/>
      <c r="K137" s="33"/>
      <c r="L137" s="36"/>
      <c r="M137" s="198"/>
      <c r="N137" s="199"/>
      <c r="O137" s="68"/>
      <c r="P137" s="68"/>
      <c r="Q137" s="68"/>
      <c r="R137" s="68"/>
      <c r="S137" s="68"/>
      <c r="T137" s="69"/>
      <c r="U137" s="31"/>
      <c r="V137" s="31"/>
      <c r="W137" s="31"/>
      <c r="X137" s="31"/>
      <c r="Y137" s="31"/>
      <c r="Z137" s="31"/>
      <c r="AA137" s="31"/>
      <c r="AB137" s="31"/>
      <c r="AC137" s="31"/>
      <c r="AD137" s="31"/>
      <c r="AE137" s="31"/>
      <c r="AT137" s="14" t="s">
        <v>157</v>
      </c>
      <c r="AU137" s="14" t="s">
        <v>80</v>
      </c>
    </row>
    <row r="138" spans="1:65" s="2" customFormat="1" ht="19.5">
      <c r="A138" s="31"/>
      <c r="B138" s="32"/>
      <c r="C138" s="33"/>
      <c r="D138" s="195" t="s">
        <v>495</v>
      </c>
      <c r="E138" s="33"/>
      <c r="F138" s="220" t="s">
        <v>1450</v>
      </c>
      <c r="G138" s="33"/>
      <c r="H138" s="33"/>
      <c r="I138" s="197"/>
      <c r="J138" s="33"/>
      <c r="K138" s="33"/>
      <c r="L138" s="36"/>
      <c r="M138" s="198"/>
      <c r="N138" s="199"/>
      <c r="O138" s="68"/>
      <c r="P138" s="68"/>
      <c r="Q138" s="68"/>
      <c r="R138" s="68"/>
      <c r="S138" s="68"/>
      <c r="T138" s="69"/>
      <c r="U138" s="31"/>
      <c r="V138" s="31"/>
      <c r="W138" s="31"/>
      <c r="X138" s="31"/>
      <c r="Y138" s="31"/>
      <c r="Z138" s="31"/>
      <c r="AA138" s="31"/>
      <c r="AB138" s="31"/>
      <c r="AC138" s="31"/>
      <c r="AD138" s="31"/>
      <c r="AE138" s="31"/>
      <c r="AT138" s="14" t="s">
        <v>495</v>
      </c>
      <c r="AU138" s="14" t="s">
        <v>80</v>
      </c>
    </row>
    <row r="139" spans="1:65" s="2" customFormat="1" ht="24.2" customHeight="1">
      <c r="A139" s="31"/>
      <c r="B139" s="32"/>
      <c r="C139" s="181" t="s">
        <v>176</v>
      </c>
      <c r="D139" s="181" t="s">
        <v>150</v>
      </c>
      <c r="E139" s="182" t="s">
        <v>1465</v>
      </c>
      <c r="F139" s="183" t="s">
        <v>1466</v>
      </c>
      <c r="G139" s="184" t="s">
        <v>153</v>
      </c>
      <c r="H139" s="185">
        <v>300</v>
      </c>
      <c r="I139" s="186">
        <v>0</v>
      </c>
      <c r="J139" s="187">
        <f>ROUND(I139*H139,2)</f>
        <v>0</v>
      </c>
      <c r="K139" s="183" t="s">
        <v>1448</v>
      </c>
      <c r="L139" s="188"/>
      <c r="M139" s="189" t="s">
        <v>1</v>
      </c>
      <c r="N139" s="190" t="s">
        <v>38</v>
      </c>
      <c r="O139" s="68"/>
      <c r="P139" s="191">
        <f>O139*H139</f>
        <v>0</v>
      </c>
      <c r="Q139" s="191">
        <v>0</v>
      </c>
      <c r="R139" s="191">
        <f>Q139*H139</f>
        <v>0</v>
      </c>
      <c r="S139" s="191">
        <v>0</v>
      </c>
      <c r="T139" s="192">
        <f>S139*H139</f>
        <v>0</v>
      </c>
      <c r="U139" s="31"/>
      <c r="V139" s="31"/>
      <c r="W139" s="31"/>
      <c r="X139" s="31"/>
      <c r="Y139" s="31"/>
      <c r="Z139" s="31"/>
      <c r="AA139" s="31"/>
      <c r="AB139" s="31"/>
      <c r="AC139" s="31"/>
      <c r="AD139" s="31"/>
      <c r="AE139" s="31"/>
      <c r="AR139" s="193" t="s">
        <v>155</v>
      </c>
      <c r="AT139" s="193" t="s">
        <v>150</v>
      </c>
      <c r="AU139" s="193" t="s">
        <v>80</v>
      </c>
      <c r="AY139" s="14" t="s">
        <v>149</v>
      </c>
      <c r="BE139" s="194">
        <f>IF(N139="základní",J139,0)</f>
        <v>0</v>
      </c>
      <c r="BF139" s="194">
        <f>IF(N139="snížená",J139,0)</f>
        <v>0</v>
      </c>
      <c r="BG139" s="194">
        <f>IF(N139="zákl. přenesená",J139,0)</f>
        <v>0</v>
      </c>
      <c r="BH139" s="194">
        <f>IF(N139="sníž. přenesená",J139,0)</f>
        <v>0</v>
      </c>
      <c r="BI139" s="194">
        <f>IF(N139="nulová",J139,0)</f>
        <v>0</v>
      </c>
      <c r="BJ139" s="14" t="s">
        <v>80</v>
      </c>
      <c r="BK139" s="194">
        <f>ROUND(I139*H139,2)</f>
        <v>0</v>
      </c>
      <c r="BL139" s="14" t="s">
        <v>155</v>
      </c>
      <c r="BM139" s="193" t="s">
        <v>1467</v>
      </c>
    </row>
    <row r="140" spans="1:65" s="2" customFormat="1" ht="11.25">
      <c r="A140" s="31"/>
      <c r="B140" s="32"/>
      <c r="C140" s="33"/>
      <c r="D140" s="195" t="s">
        <v>157</v>
      </c>
      <c r="E140" s="33"/>
      <c r="F140" s="196" t="s">
        <v>1466</v>
      </c>
      <c r="G140" s="33"/>
      <c r="H140" s="33"/>
      <c r="I140" s="197"/>
      <c r="J140" s="33"/>
      <c r="K140" s="33"/>
      <c r="L140" s="36"/>
      <c r="M140" s="198"/>
      <c r="N140" s="199"/>
      <c r="O140" s="68"/>
      <c r="P140" s="68"/>
      <c r="Q140" s="68"/>
      <c r="R140" s="68"/>
      <c r="S140" s="68"/>
      <c r="T140" s="69"/>
      <c r="U140" s="31"/>
      <c r="V140" s="31"/>
      <c r="W140" s="31"/>
      <c r="X140" s="31"/>
      <c r="Y140" s="31"/>
      <c r="Z140" s="31"/>
      <c r="AA140" s="31"/>
      <c r="AB140" s="31"/>
      <c r="AC140" s="31"/>
      <c r="AD140" s="31"/>
      <c r="AE140" s="31"/>
      <c r="AT140" s="14" t="s">
        <v>157</v>
      </c>
      <c r="AU140" s="14" t="s">
        <v>80</v>
      </c>
    </row>
    <row r="141" spans="1:65" s="2" customFormat="1" ht="19.5">
      <c r="A141" s="31"/>
      <c r="B141" s="32"/>
      <c r="C141" s="33"/>
      <c r="D141" s="195" t="s">
        <v>495</v>
      </c>
      <c r="E141" s="33"/>
      <c r="F141" s="220" t="s">
        <v>1450</v>
      </c>
      <c r="G141" s="33"/>
      <c r="H141" s="33"/>
      <c r="I141" s="197"/>
      <c r="J141" s="33"/>
      <c r="K141" s="33"/>
      <c r="L141" s="36"/>
      <c r="M141" s="198"/>
      <c r="N141" s="199"/>
      <c r="O141" s="68"/>
      <c r="P141" s="68"/>
      <c r="Q141" s="68"/>
      <c r="R141" s="68"/>
      <c r="S141" s="68"/>
      <c r="T141" s="69"/>
      <c r="U141" s="31"/>
      <c r="V141" s="31"/>
      <c r="W141" s="31"/>
      <c r="X141" s="31"/>
      <c r="Y141" s="31"/>
      <c r="Z141" s="31"/>
      <c r="AA141" s="31"/>
      <c r="AB141" s="31"/>
      <c r="AC141" s="31"/>
      <c r="AD141" s="31"/>
      <c r="AE141" s="31"/>
      <c r="AT141" s="14" t="s">
        <v>495</v>
      </c>
      <c r="AU141" s="14" t="s">
        <v>80</v>
      </c>
    </row>
    <row r="142" spans="1:65" s="2" customFormat="1" ht="24.2" customHeight="1">
      <c r="A142" s="31"/>
      <c r="B142" s="32"/>
      <c r="C142" s="181" t="s">
        <v>180</v>
      </c>
      <c r="D142" s="181" t="s">
        <v>150</v>
      </c>
      <c r="E142" s="182" t="s">
        <v>1468</v>
      </c>
      <c r="F142" s="183" t="s">
        <v>1469</v>
      </c>
      <c r="G142" s="184" t="s">
        <v>197</v>
      </c>
      <c r="H142" s="185">
        <v>4</v>
      </c>
      <c r="I142" s="186">
        <v>0</v>
      </c>
      <c r="J142" s="187">
        <f>ROUND(I142*H142,2)</f>
        <v>0</v>
      </c>
      <c r="K142" s="183" t="s">
        <v>1448</v>
      </c>
      <c r="L142" s="188"/>
      <c r="M142" s="189" t="s">
        <v>1</v>
      </c>
      <c r="N142" s="190" t="s">
        <v>38</v>
      </c>
      <c r="O142" s="68"/>
      <c r="P142" s="191">
        <f>O142*H142</f>
        <v>0</v>
      </c>
      <c r="Q142" s="191">
        <v>0</v>
      </c>
      <c r="R142" s="191">
        <f>Q142*H142</f>
        <v>0</v>
      </c>
      <c r="S142" s="191">
        <v>0</v>
      </c>
      <c r="T142" s="192">
        <f>S142*H142</f>
        <v>0</v>
      </c>
      <c r="U142" s="31"/>
      <c r="V142" s="31"/>
      <c r="W142" s="31"/>
      <c r="X142" s="31"/>
      <c r="Y142" s="31"/>
      <c r="Z142" s="31"/>
      <c r="AA142" s="31"/>
      <c r="AB142" s="31"/>
      <c r="AC142" s="31"/>
      <c r="AD142" s="31"/>
      <c r="AE142" s="31"/>
      <c r="AR142" s="193" t="s">
        <v>155</v>
      </c>
      <c r="AT142" s="193" t="s">
        <v>150</v>
      </c>
      <c r="AU142" s="193" t="s">
        <v>80</v>
      </c>
      <c r="AY142" s="14" t="s">
        <v>149</v>
      </c>
      <c r="BE142" s="194">
        <f>IF(N142="základní",J142,0)</f>
        <v>0</v>
      </c>
      <c r="BF142" s="194">
        <f>IF(N142="snížená",J142,0)</f>
        <v>0</v>
      </c>
      <c r="BG142" s="194">
        <f>IF(N142="zákl. přenesená",J142,0)</f>
        <v>0</v>
      </c>
      <c r="BH142" s="194">
        <f>IF(N142="sníž. přenesená",J142,0)</f>
        <v>0</v>
      </c>
      <c r="BI142" s="194">
        <f>IF(N142="nulová",J142,0)</f>
        <v>0</v>
      </c>
      <c r="BJ142" s="14" t="s">
        <v>80</v>
      </c>
      <c r="BK142" s="194">
        <f>ROUND(I142*H142,2)</f>
        <v>0</v>
      </c>
      <c r="BL142" s="14" t="s">
        <v>155</v>
      </c>
      <c r="BM142" s="193" t="s">
        <v>1470</v>
      </c>
    </row>
    <row r="143" spans="1:65" s="2" customFormat="1" ht="19.5">
      <c r="A143" s="31"/>
      <c r="B143" s="32"/>
      <c r="C143" s="33"/>
      <c r="D143" s="195" t="s">
        <v>157</v>
      </c>
      <c r="E143" s="33"/>
      <c r="F143" s="196" t="s">
        <v>1469</v>
      </c>
      <c r="G143" s="33"/>
      <c r="H143" s="33"/>
      <c r="I143" s="197"/>
      <c r="J143" s="33"/>
      <c r="K143" s="33"/>
      <c r="L143" s="36"/>
      <c r="M143" s="198"/>
      <c r="N143" s="199"/>
      <c r="O143" s="68"/>
      <c r="P143" s="68"/>
      <c r="Q143" s="68"/>
      <c r="R143" s="68"/>
      <c r="S143" s="68"/>
      <c r="T143" s="69"/>
      <c r="U143" s="31"/>
      <c r="V143" s="31"/>
      <c r="W143" s="31"/>
      <c r="X143" s="31"/>
      <c r="Y143" s="31"/>
      <c r="Z143" s="31"/>
      <c r="AA143" s="31"/>
      <c r="AB143" s="31"/>
      <c r="AC143" s="31"/>
      <c r="AD143" s="31"/>
      <c r="AE143" s="31"/>
      <c r="AT143" s="14" t="s">
        <v>157</v>
      </c>
      <c r="AU143" s="14" t="s">
        <v>80</v>
      </c>
    </row>
    <row r="144" spans="1:65" s="2" customFormat="1" ht="19.5">
      <c r="A144" s="31"/>
      <c r="B144" s="32"/>
      <c r="C144" s="33"/>
      <c r="D144" s="195" t="s">
        <v>495</v>
      </c>
      <c r="E144" s="33"/>
      <c r="F144" s="220" t="s">
        <v>1450</v>
      </c>
      <c r="G144" s="33"/>
      <c r="H144" s="33"/>
      <c r="I144" s="197"/>
      <c r="J144" s="33"/>
      <c r="K144" s="33"/>
      <c r="L144" s="36"/>
      <c r="M144" s="198"/>
      <c r="N144" s="199"/>
      <c r="O144" s="68"/>
      <c r="P144" s="68"/>
      <c r="Q144" s="68"/>
      <c r="R144" s="68"/>
      <c r="S144" s="68"/>
      <c r="T144" s="69"/>
      <c r="U144" s="31"/>
      <c r="V144" s="31"/>
      <c r="W144" s="31"/>
      <c r="X144" s="31"/>
      <c r="Y144" s="31"/>
      <c r="Z144" s="31"/>
      <c r="AA144" s="31"/>
      <c r="AB144" s="31"/>
      <c r="AC144" s="31"/>
      <c r="AD144" s="31"/>
      <c r="AE144" s="31"/>
      <c r="AT144" s="14" t="s">
        <v>495</v>
      </c>
      <c r="AU144" s="14" t="s">
        <v>80</v>
      </c>
    </row>
    <row r="145" spans="1:65" s="2" customFormat="1" ht="24.2" customHeight="1">
      <c r="A145" s="31"/>
      <c r="B145" s="32"/>
      <c r="C145" s="181" t="s">
        <v>184</v>
      </c>
      <c r="D145" s="181" t="s">
        <v>150</v>
      </c>
      <c r="E145" s="182" t="s">
        <v>1471</v>
      </c>
      <c r="F145" s="183" t="s">
        <v>1472</v>
      </c>
      <c r="G145" s="184" t="s">
        <v>197</v>
      </c>
      <c r="H145" s="185">
        <v>4</v>
      </c>
      <c r="I145" s="186">
        <v>0</v>
      </c>
      <c r="J145" s="187">
        <f>ROUND(I145*H145,2)</f>
        <v>0</v>
      </c>
      <c r="K145" s="183" t="s">
        <v>154</v>
      </c>
      <c r="L145" s="188"/>
      <c r="M145" s="189" t="s">
        <v>1</v>
      </c>
      <c r="N145" s="190" t="s">
        <v>38</v>
      </c>
      <c r="O145" s="68"/>
      <c r="P145" s="191">
        <f>O145*H145</f>
        <v>0</v>
      </c>
      <c r="Q145" s="191">
        <v>0</v>
      </c>
      <c r="R145" s="191">
        <f>Q145*H145</f>
        <v>0</v>
      </c>
      <c r="S145" s="191">
        <v>0</v>
      </c>
      <c r="T145" s="192">
        <f>S145*H145</f>
        <v>0</v>
      </c>
      <c r="U145" s="31"/>
      <c r="V145" s="31"/>
      <c r="W145" s="31"/>
      <c r="X145" s="31"/>
      <c r="Y145" s="31"/>
      <c r="Z145" s="31"/>
      <c r="AA145" s="31"/>
      <c r="AB145" s="31"/>
      <c r="AC145" s="31"/>
      <c r="AD145" s="31"/>
      <c r="AE145" s="31"/>
      <c r="AR145" s="193" t="s">
        <v>155</v>
      </c>
      <c r="AT145" s="193" t="s">
        <v>150</v>
      </c>
      <c r="AU145" s="193" t="s">
        <v>80</v>
      </c>
      <c r="AY145" s="14" t="s">
        <v>149</v>
      </c>
      <c r="BE145" s="194">
        <f>IF(N145="základní",J145,0)</f>
        <v>0</v>
      </c>
      <c r="BF145" s="194">
        <f>IF(N145="snížená",J145,0)</f>
        <v>0</v>
      </c>
      <c r="BG145" s="194">
        <f>IF(N145="zákl. přenesená",J145,0)</f>
        <v>0</v>
      </c>
      <c r="BH145" s="194">
        <f>IF(N145="sníž. přenesená",J145,0)</f>
        <v>0</v>
      </c>
      <c r="BI145" s="194">
        <f>IF(N145="nulová",J145,0)</f>
        <v>0</v>
      </c>
      <c r="BJ145" s="14" t="s">
        <v>80</v>
      </c>
      <c r="BK145" s="194">
        <f>ROUND(I145*H145,2)</f>
        <v>0</v>
      </c>
      <c r="BL145" s="14" t="s">
        <v>155</v>
      </c>
      <c r="BM145" s="193" t="s">
        <v>1473</v>
      </c>
    </row>
    <row r="146" spans="1:65" s="2" customFormat="1" ht="19.5">
      <c r="A146" s="31"/>
      <c r="B146" s="32"/>
      <c r="C146" s="33"/>
      <c r="D146" s="195" t="s">
        <v>157</v>
      </c>
      <c r="E146" s="33"/>
      <c r="F146" s="196" t="s">
        <v>1472</v>
      </c>
      <c r="G146" s="33"/>
      <c r="H146" s="33"/>
      <c r="I146" s="197"/>
      <c r="J146" s="33"/>
      <c r="K146" s="33"/>
      <c r="L146" s="36"/>
      <c r="M146" s="198"/>
      <c r="N146" s="199"/>
      <c r="O146" s="68"/>
      <c r="P146" s="68"/>
      <c r="Q146" s="68"/>
      <c r="R146" s="68"/>
      <c r="S146" s="68"/>
      <c r="T146" s="69"/>
      <c r="U146" s="31"/>
      <c r="V146" s="31"/>
      <c r="W146" s="31"/>
      <c r="X146" s="31"/>
      <c r="Y146" s="31"/>
      <c r="Z146" s="31"/>
      <c r="AA146" s="31"/>
      <c r="AB146" s="31"/>
      <c r="AC146" s="31"/>
      <c r="AD146" s="31"/>
      <c r="AE146" s="31"/>
      <c r="AT146" s="14" t="s">
        <v>157</v>
      </c>
      <c r="AU146" s="14" t="s">
        <v>80</v>
      </c>
    </row>
    <row r="147" spans="1:65" s="2" customFormat="1" ht="19.5">
      <c r="A147" s="31"/>
      <c r="B147" s="32"/>
      <c r="C147" s="33"/>
      <c r="D147" s="195" t="s">
        <v>495</v>
      </c>
      <c r="E147" s="33"/>
      <c r="F147" s="220" t="s">
        <v>1450</v>
      </c>
      <c r="G147" s="33"/>
      <c r="H147" s="33"/>
      <c r="I147" s="197"/>
      <c r="J147" s="33"/>
      <c r="K147" s="33"/>
      <c r="L147" s="36"/>
      <c r="M147" s="198"/>
      <c r="N147" s="199"/>
      <c r="O147" s="68"/>
      <c r="P147" s="68"/>
      <c r="Q147" s="68"/>
      <c r="R147" s="68"/>
      <c r="S147" s="68"/>
      <c r="T147" s="69"/>
      <c r="U147" s="31"/>
      <c r="V147" s="31"/>
      <c r="W147" s="31"/>
      <c r="X147" s="31"/>
      <c r="Y147" s="31"/>
      <c r="Z147" s="31"/>
      <c r="AA147" s="31"/>
      <c r="AB147" s="31"/>
      <c r="AC147" s="31"/>
      <c r="AD147" s="31"/>
      <c r="AE147" s="31"/>
      <c r="AT147" s="14" t="s">
        <v>495</v>
      </c>
      <c r="AU147" s="14" t="s">
        <v>80</v>
      </c>
    </row>
    <row r="148" spans="1:65" s="2" customFormat="1" ht="24.2" customHeight="1">
      <c r="A148" s="31"/>
      <c r="B148" s="32"/>
      <c r="C148" s="181" t="s">
        <v>189</v>
      </c>
      <c r="D148" s="181" t="s">
        <v>150</v>
      </c>
      <c r="E148" s="182" t="s">
        <v>1474</v>
      </c>
      <c r="F148" s="183" t="s">
        <v>1475</v>
      </c>
      <c r="G148" s="184" t="s">
        <v>197</v>
      </c>
      <c r="H148" s="185">
        <v>1</v>
      </c>
      <c r="I148" s="186">
        <v>0</v>
      </c>
      <c r="J148" s="187">
        <f>ROUND(I148*H148,2)</f>
        <v>0</v>
      </c>
      <c r="K148" s="183" t="s">
        <v>1448</v>
      </c>
      <c r="L148" s="188"/>
      <c r="M148" s="189" t="s">
        <v>1</v>
      </c>
      <c r="N148" s="190" t="s">
        <v>38</v>
      </c>
      <c r="O148" s="68"/>
      <c r="P148" s="191">
        <f>O148*H148</f>
        <v>0</v>
      </c>
      <c r="Q148" s="191">
        <v>0</v>
      </c>
      <c r="R148" s="191">
        <f>Q148*H148</f>
        <v>0</v>
      </c>
      <c r="S148" s="191">
        <v>0</v>
      </c>
      <c r="T148" s="192">
        <f>S148*H148</f>
        <v>0</v>
      </c>
      <c r="U148" s="31"/>
      <c r="V148" s="31"/>
      <c r="W148" s="31"/>
      <c r="X148" s="31"/>
      <c r="Y148" s="31"/>
      <c r="Z148" s="31"/>
      <c r="AA148" s="31"/>
      <c r="AB148" s="31"/>
      <c r="AC148" s="31"/>
      <c r="AD148" s="31"/>
      <c r="AE148" s="31"/>
      <c r="AR148" s="193" t="s">
        <v>155</v>
      </c>
      <c r="AT148" s="193" t="s">
        <v>150</v>
      </c>
      <c r="AU148" s="193" t="s">
        <v>80</v>
      </c>
      <c r="AY148" s="14" t="s">
        <v>149</v>
      </c>
      <c r="BE148" s="194">
        <f>IF(N148="základní",J148,0)</f>
        <v>0</v>
      </c>
      <c r="BF148" s="194">
        <f>IF(N148="snížená",J148,0)</f>
        <v>0</v>
      </c>
      <c r="BG148" s="194">
        <f>IF(N148="zákl. přenesená",J148,0)</f>
        <v>0</v>
      </c>
      <c r="BH148" s="194">
        <f>IF(N148="sníž. přenesená",J148,0)</f>
        <v>0</v>
      </c>
      <c r="BI148" s="194">
        <f>IF(N148="nulová",J148,0)</f>
        <v>0</v>
      </c>
      <c r="BJ148" s="14" t="s">
        <v>80</v>
      </c>
      <c r="BK148" s="194">
        <f>ROUND(I148*H148,2)</f>
        <v>0</v>
      </c>
      <c r="BL148" s="14" t="s">
        <v>155</v>
      </c>
      <c r="BM148" s="193" t="s">
        <v>1476</v>
      </c>
    </row>
    <row r="149" spans="1:65" s="2" customFormat="1" ht="19.5">
      <c r="A149" s="31"/>
      <c r="B149" s="32"/>
      <c r="C149" s="33"/>
      <c r="D149" s="195" t="s">
        <v>157</v>
      </c>
      <c r="E149" s="33"/>
      <c r="F149" s="196" t="s">
        <v>1475</v>
      </c>
      <c r="G149" s="33"/>
      <c r="H149" s="33"/>
      <c r="I149" s="197"/>
      <c r="J149" s="33"/>
      <c r="K149" s="33"/>
      <c r="L149" s="36"/>
      <c r="M149" s="198"/>
      <c r="N149" s="199"/>
      <c r="O149" s="68"/>
      <c r="P149" s="68"/>
      <c r="Q149" s="68"/>
      <c r="R149" s="68"/>
      <c r="S149" s="68"/>
      <c r="T149" s="69"/>
      <c r="U149" s="31"/>
      <c r="V149" s="31"/>
      <c r="W149" s="31"/>
      <c r="X149" s="31"/>
      <c r="Y149" s="31"/>
      <c r="Z149" s="31"/>
      <c r="AA149" s="31"/>
      <c r="AB149" s="31"/>
      <c r="AC149" s="31"/>
      <c r="AD149" s="31"/>
      <c r="AE149" s="31"/>
      <c r="AT149" s="14" t="s">
        <v>157</v>
      </c>
      <c r="AU149" s="14" t="s">
        <v>80</v>
      </c>
    </row>
    <row r="150" spans="1:65" s="2" customFormat="1" ht="19.5">
      <c r="A150" s="31"/>
      <c r="B150" s="32"/>
      <c r="C150" s="33"/>
      <c r="D150" s="195" t="s">
        <v>495</v>
      </c>
      <c r="E150" s="33"/>
      <c r="F150" s="220" t="s">
        <v>1450</v>
      </c>
      <c r="G150" s="33"/>
      <c r="H150" s="33"/>
      <c r="I150" s="197"/>
      <c r="J150" s="33"/>
      <c r="K150" s="33"/>
      <c r="L150" s="36"/>
      <c r="M150" s="198"/>
      <c r="N150" s="199"/>
      <c r="O150" s="68"/>
      <c r="P150" s="68"/>
      <c r="Q150" s="68"/>
      <c r="R150" s="68"/>
      <c r="S150" s="68"/>
      <c r="T150" s="69"/>
      <c r="U150" s="31"/>
      <c r="V150" s="31"/>
      <c r="W150" s="31"/>
      <c r="X150" s="31"/>
      <c r="Y150" s="31"/>
      <c r="Z150" s="31"/>
      <c r="AA150" s="31"/>
      <c r="AB150" s="31"/>
      <c r="AC150" s="31"/>
      <c r="AD150" s="31"/>
      <c r="AE150" s="31"/>
      <c r="AT150" s="14" t="s">
        <v>495</v>
      </c>
      <c r="AU150" s="14" t="s">
        <v>80</v>
      </c>
    </row>
    <row r="151" spans="1:65" s="2" customFormat="1" ht="24.2" customHeight="1">
      <c r="A151" s="31"/>
      <c r="B151" s="32"/>
      <c r="C151" s="181" t="s">
        <v>194</v>
      </c>
      <c r="D151" s="181" t="s">
        <v>150</v>
      </c>
      <c r="E151" s="182" t="s">
        <v>1477</v>
      </c>
      <c r="F151" s="183" t="s">
        <v>1478</v>
      </c>
      <c r="G151" s="184" t="s">
        <v>197</v>
      </c>
      <c r="H151" s="185">
        <v>1</v>
      </c>
      <c r="I151" s="186">
        <v>0</v>
      </c>
      <c r="J151" s="187">
        <f>ROUND(I151*H151,2)</f>
        <v>0</v>
      </c>
      <c r="K151" s="183" t="s">
        <v>1448</v>
      </c>
      <c r="L151" s="188"/>
      <c r="M151" s="189" t="s">
        <v>1</v>
      </c>
      <c r="N151" s="190" t="s">
        <v>38</v>
      </c>
      <c r="O151" s="68"/>
      <c r="P151" s="191">
        <f>O151*H151</f>
        <v>0</v>
      </c>
      <c r="Q151" s="191">
        <v>0</v>
      </c>
      <c r="R151" s="191">
        <f>Q151*H151</f>
        <v>0</v>
      </c>
      <c r="S151" s="191">
        <v>0</v>
      </c>
      <c r="T151" s="192">
        <f>S151*H151</f>
        <v>0</v>
      </c>
      <c r="U151" s="31"/>
      <c r="V151" s="31"/>
      <c r="W151" s="31"/>
      <c r="X151" s="31"/>
      <c r="Y151" s="31"/>
      <c r="Z151" s="31"/>
      <c r="AA151" s="31"/>
      <c r="AB151" s="31"/>
      <c r="AC151" s="31"/>
      <c r="AD151" s="31"/>
      <c r="AE151" s="31"/>
      <c r="AR151" s="193" t="s">
        <v>155</v>
      </c>
      <c r="AT151" s="193" t="s">
        <v>150</v>
      </c>
      <c r="AU151" s="193" t="s">
        <v>80</v>
      </c>
      <c r="AY151" s="14" t="s">
        <v>149</v>
      </c>
      <c r="BE151" s="194">
        <f>IF(N151="základní",J151,0)</f>
        <v>0</v>
      </c>
      <c r="BF151" s="194">
        <f>IF(N151="snížená",J151,0)</f>
        <v>0</v>
      </c>
      <c r="BG151" s="194">
        <f>IF(N151="zákl. přenesená",J151,0)</f>
        <v>0</v>
      </c>
      <c r="BH151" s="194">
        <f>IF(N151="sníž. přenesená",J151,0)</f>
        <v>0</v>
      </c>
      <c r="BI151" s="194">
        <f>IF(N151="nulová",J151,0)</f>
        <v>0</v>
      </c>
      <c r="BJ151" s="14" t="s">
        <v>80</v>
      </c>
      <c r="BK151" s="194">
        <f>ROUND(I151*H151,2)</f>
        <v>0</v>
      </c>
      <c r="BL151" s="14" t="s">
        <v>155</v>
      </c>
      <c r="BM151" s="193" t="s">
        <v>1479</v>
      </c>
    </row>
    <row r="152" spans="1:65" s="2" customFormat="1" ht="19.5">
      <c r="A152" s="31"/>
      <c r="B152" s="32"/>
      <c r="C152" s="33"/>
      <c r="D152" s="195" t="s">
        <v>157</v>
      </c>
      <c r="E152" s="33"/>
      <c r="F152" s="196" t="s">
        <v>1478</v>
      </c>
      <c r="G152" s="33"/>
      <c r="H152" s="33"/>
      <c r="I152" s="197"/>
      <c r="J152" s="33"/>
      <c r="K152" s="33"/>
      <c r="L152" s="36"/>
      <c r="M152" s="198"/>
      <c r="N152" s="199"/>
      <c r="O152" s="68"/>
      <c r="P152" s="68"/>
      <c r="Q152" s="68"/>
      <c r="R152" s="68"/>
      <c r="S152" s="68"/>
      <c r="T152" s="69"/>
      <c r="U152" s="31"/>
      <c r="V152" s="31"/>
      <c r="W152" s="31"/>
      <c r="X152" s="31"/>
      <c r="Y152" s="31"/>
      <c r="Z152" s="31"/>
      <c r="AA152" s="31"/>
      <c r="AB152" s="31"/>
      <c r="AC152" s="31"/>
      <c r="AD152" s="31"/>
      <c r="AE152" s="31"/>
      <c r="AT152" s="14" t="s">
        <v>157</v>
      </c>
      <c r="AU152" s="14" t="s">
        <v>80</v>
      </c>
    </row>
    <row r="153" spans="1:65" s="2" customFormat="1" ht="19.5">
      <c r="A153" s="31"/>
      <c r="B153" s="32"/>
      <c r="C153" s="33"/>
      <c r="D153" s="195" t="s">
        <v>495</v>
      </c>
      <c r="E153" s="33"/>
      <c r="F153" s="220" t="s">
        <v>1450</v>
      </c>
      <c r="G153" s="33"/>
      <c r="H153" s="33"/>
      <c r="I153" s="197"/>
      <c r="J153" s="33"/>
      <c r="K153" s="33"/>
      <c r="L153" s="36"/>
      <c r="M153" s="198"/>
      <c r="N153" s="199"/>
      <c r="O153" s="68"/>
      <c r="P153" s="68"/>
      <c r="Q153" s="68"/>
      <c r="R153" s="68"/>
      <c r="S153" s="68"/>
      <c r="T153" s="69"/>
      <c r="U153" s="31"/>
      <c r="V153" s="31"/>
      <c r="W153" s="31"/>
      <c r="X153" s="31"/>
      <c r="Y153" s="31"/>
      <c r="Z153" s="31"/>
      <c r="AA153" s="31"/>
      <c r="AB153" s="31"/>
      <c r="AC153" s="31"/>
      <c r="AD153" s="31"/>
      <c r="AE153" s="31"/>
      <c r="AT153" s="14" t="s">
        <v>495</v>
      </c>
      <c r="AU153" s="14" t="s">
        <v>80</v>
      </c>
    </row>
    <row r="154" spans="1:65" s="2" customFormat="1" ht="24.2" customHeight="1">
      <c r="A154" s="31"/>
      <c r="B154" s="32"/>
      <c r="C154" s="181" t="s">
        <v>199</v>
      </c>
      <c r="D154" s="181" t="s">
        <v>150</v>
      </c>
      <c r="E154" s="182" t="s">
        <v>1480</v>
      </c>
      <c r="F154" s="183" t="s">
        <v>1481</v>
      </c>
      <c r="G154" s="184" t="s">
        <v>197</v>
      </c>
      <c r="H154" s="185">
        <v>4</v>
      </c>
      <c r="I154" s="186">
        <v>0</v>
      </c>
      <c r="J154" s="187">
        <f>ROUND(I154*H154,2)</f>
        <v>0</v>
      </c>
      <c r="K154" s="183" t="s">
        <v>1448</v>
      </c>
      <c r="L154" s="188"/>
      <c r="M154" s="189" t="s">
        <v>1</v>
      </c>
      <c r="N154" s="190" t="s">
        <v>38</v>
      </c>
      <c r="O154" s="68"/>
      <c r="P154" s="191">
        <f>O154*H154</f>
        <v>0</v>
      </c>
      <c r="Q154" s="191">
        <v>0</v>
      </c>
      <c r="R154" s="191">
        <f>Q154*H154</f>
        <v>0</v>
      </c>
      <c r="S154" s="191">
        <v>0</v>
      </c>
      <c r="T154" s="192">
        <f>S154*H154</f>
        <v>0</v>
      </c>
      <c r="U154" s="31"/>
      <c r="V154" s="31"/>
      <c r="W154" s="31"/>
      <c r="X154" s="31"/>
      <c r="Y154" s="31"/>
      <c r="Z154" s="31"/>
      <c r="AA154" s="31"/>
      <c r="AB154" s="31"/>
      <c r="AC154" s="31"/>
      <c r="AD154" s="31"/>
      <c r="AE154" s="31"/>
      <c r="AR154" s="193" t="s">
        <v>155</v>
      </c>
      <c r="AT154" s="193" t="s">
        <v>150</v>
      </c>
      <c r="AU154" s="193" t="s">
        <v>80</v>
      </c>
      <c r="AY154" s="14" t="s">
        <v>149</v>
      </c>
      <c r="BE154" s="194">
        <f>IF(N154="základní",J154,0)</f>
        <v>0</v>
      </c>
      <c r="BF154" s="194">
        <f>IF(N154="snížená",J154,0)</f>
        <v>0</v>
      </c>
      <c r="BG154" s="194">
        <f>IF(N154="zákl. přenesená",J154,0)</f>
        <v>0</v>
      </c>
      <c r="BH154" s="194">
        <f>IF(N154="sníž. přenesená",J154,0)</f>
        <v>0</v>
      </c>
      <c r="BI154" s="194">
        <f>IF(N154="nulová",J154,0)</f>
        <v>0</v>
      </c>
      <c r="BJ154" s="14" t="s">
        <v>80</v>
      </c>
      <c r="BK154" s="194">
        <f>ROUND(I154*H154,2)</f>
        <v>0</v>
      </c>
      <c r="BL154" s="14" t="s">
        <v>155</v>
      </c>
      <c r="BM154" s="193" t="s">
        <v>1482</v>
      </c>
    </row>
    <row r="155" spans="1:65" s="2" customFormat="1" ht="19.5">
      <c r="A155" s="31"/>
      <c r="B155" s="32"/>
      <c r="C155" s="33"/>
      <c r="D155" s="195" t="s">
        <v>157</v>
      </c>
      <c r="E155" s="33"/>
      <c r="F155" s="196" t="s">
        <v>1481</v>
      </c>
      <c r="G155" s="33"/>
      <c r="H155" s="33"/>
      <c r="I155" s="197"/>
      <c r="J155" s="33"/>
      <c r="K155" s="33"/>
      <c r="L155" s="36"/>
      <c r="M155" s="198"/>
      <c r="N155" s="199"/>
      <c r="O155" s="68"/>
      <c r="P155" s="68"/>
      <c r="Q155" s="68"/>
      <c r="R155" s="68"/>
      <c r="S155" s="68"/>
      <c r="T155" s="69"/>
      <c r="U155" s="31"/>
      <c r="V155" s="31"/>
      <c r="W155" s="31"/>
      <c r="X155" s="31"/>
      <c r="Y155" s="31"/>
      <c r="Z155" s="31"/>
      <c r="AA155" s="31"/>
      <c r="AB155" s="31"/>
      <c r="AC155" s="31"/>
      <c r="AD155" s="31"/>
      <c r="AE155" s="31"/>
      <c r="AT155" s="14" t="s">
        <v>157</v>
      </c>
      <c r="AU155" s="14" t="s">
        <v>80</v>
      </c>
    </row>
    <row r="156" spans="1:65" s="2" customFormat="1" ht="19.5">
      <c r="A156" s="31"/>
      <c r="B156" s="32"/>
      <c r="C156" s="33"/>
      <c r="D156" s="195" t="s">
        <v>495</v>
      </c>
      <c r="E156" s="33"/>
      <c r="F156" s="220" t="s">
        <v>1450</v>
      </c>
      <c r="G156" s="33"/>
      <c r="H156" s="33"/>
      <c r="I156" s="197"/>
      <c r="J156" s="33"/>
      <c r="K156" s="33"/>
      <c r="L156" s="36"/>
      <c r="M156" s="198"/>
      <c r="N156" s="199"/>
      <c r="O156" s="68"/>
      <c r="P156" s="68"/>
      <c r="Q156" s="68"/>
      <c r="R156" s="68"/>
      <c r="S156" s="68"/>
      <c r="T156" s="69"/>
      <c r="U156" s="31"/>
      <c r="V156" s="31"/>
      <c r="W156" s="31"/>
      <c r="X156" s="31"/>
      <c r="Y156" s="31"/>
      <c r="Z156" s="31"/>
      <c r="AA156" s="31"/>
      <c r="AB156" s="31"/>
      <c r="AC156" s="31"/>
      <c r="AD156" s="31"/>
      <c r="AE156" s="31"/>
      <c r="AT156" s="14" t="s">
        <v>495</v>
      </c>
      <c r="AU156" s="14" t="s">
        <v>80</v>
      </c>
    </row>
    <row r="157" spans="1:65" s="2" customFormat="1" ht="24.2" customHeight="1">
      <c r="A157" s="31"/>
      <c r="B157" s="32"/>
      <c r="C157" s="181" t="s">
        <v>205</v>
      </c>
      <c r="D157" s="181" t="s">
        <v>150</v>
      </c>
      <c r="E157" s="182" t="s">
        <v>1483</v>
      </c>
      <c r="F157" s="183" t="s">
        <v>1484</v>
      </c>
      <c r="G157" s="184" t="s">
        <v>197</v>
      </c>
      <c r="H157" s="185">
        <v>3</v>
      </c>
      <c r="I157" s="186">
        <v>0</v>
      </c>
      <c r="J157" s="187">
        <f>ROUND(I157*H157,2)</f>
        <v>0</v>
      </c>
      <c r="K157" s="183" t="s">
        <v>1448</v>
      </c>
      <c r="L157" s="188"/>
      <c r="M157" s="189" t="s">
        <v>1</v>
      </c>
      <c r="N157" s="190" t="s">
        <v>38</v>
      </c>
      <c r="O157" s="68"/>
      <c r="P157" s="191">
        <f>O157*H157</f>
        <v>0</v>
      </c>
      <c r="Q157" s="191">
        <v>0</v>
      </c>
      <c r="R157" s="191">
        <f>Q157*H157</f>
        <v>0</v>
      </c>
      <c r="S157" s="191">
        <v>0</v>
      </c>
      <c r="T157" s="192">
        <f>S157*H157</f>
        <v>0</v>
      </c>
      <c r="U157" s="31"/>
      <c r="V157" s="31"/>
      <c r="W157" s="31"/>
      <c r="X157" s="31"/>
      <c r="Y157" s="31"/>
      <c r="Z157" s="31"/>
      <c r="AA157" s="31"/>
      <c r="AB157" s="31"/>
      <c r="AC157" s="31"/>
      <c r="AD157" s="31"/>
      <c r="AE157" s="31"/>
      <c r="AR157" s="193" t="s">
        <v>155</v>
      </c>
      <c r="AT157" s="193" t="s">
        <v>150</v>
      </c>
      <c r="AU157" s="193" t="s">
        <v>80</v>
      </c>
      <c r="AY157" s="14" t="s">
        <v>149</v>
      </c>
      <c r="BE157" s="194">
        <f>IF(N157="základní",J157,0)</f>
        <v>0</v>
      </c>
      <c r="BF157" s="194">
        <f>IF(N157="snížená",J157,0)</f>
        <v>0</v>
      </c>
      <c r="BG157" s="194">
        <f>IF(N157="zákl. přenesená",J157,0)</f>
        <v>0</v>
      </c>
      <c r="BH157" s="194">
        <f>IF(N157="sníž. přenesená",J157,0)</f>
        <v>0</v>
      </c>
      <c r="BI157" s="194">
        <f>IF(N157="nulová",J157,0)</f>
        <v>0</v>
      </c>
      <c r="BJ157" s="14" t="s">
        <v>80</v>
      </c>
      <c r="BK157" s="194">
        <f>ROUND(I157*H157,2)</f>
        <v>0</v>
      </c>
      <c r="BL157" s="14" t="s">
        <v>155</v>
      </c>
      <c r="BM157" s="193" t="s">
        <v>1485</v>
      </c>
    </row>
    <row r="158" spans="1:65" s="2" customFormat="1" ht="19.5">
      <c r="A158" s="31"/>
      <c r="B158" s="32"/>
      <c r="C158" s="33"/>
      <c r="D158" s="195" t="s">
        <v>157</v>
      </c>
      <c r="E158" s="33"/>
      <c r="F158" s="196" t="s">
        <v>1484</v>
      </c>
      <c r="G158" s="33"/>
      <c r="H158" s="33"/>
      <c r="I158" s="197"/>
      <c r="J158" s="33"/>
      <c r="K158" s="33"/>
      <c r="L158" s="36"/>
      <c r="M158" s="198"/>
      <c r="N158" s="199"/>
      <c r="O158" s="68"/>
      <c r="P158" s="68"/>
      <c r="Q158" s="68"/>
      <c r="R158" s="68"/>
      <c r="S158" s="68"/>
      <c r="T158" s="69"/>
      <c r="U158" s="31"/>
      <c r="V158" s="31"/>
      <c r="W158" s="31"/>
      <c r="X158" s="31"/>
      <c r="Y158" s="31"/>
      <c r="Z158" s="31"/>
      <c r="AA158" s="31"/>
      <c r="AB158" s="31"/>
      <c r="AC158" s="31"/>
      <c r="AD158" s="31"/>
      <c r="AE158" s="31"/>
      <c r="AT158" s="14" t="s">
        <v>157</v>
      </c>
      <c r="AU158" s="14" t="s">
        <v>80</v>
      </c>
    </row>
    <row r="159" spans="1:65" s="2" customFormat="1" ht="19.5">
      <c r="A159" s="31"/>
      <c r="B159" s="32"/>
      <c r="C159" s="33"/>
      <c r="D159" s="195" t="s">
        <v>495</v>
      </c>
      <c r="E159" s="33"/>
      <c r="F159" s="220" t="s">
        <v>1450</v>
      </c>
      <c r="G159" s="33"/>
      <c r="H159" s="33"/>
      <c r="I159" s="197"/>
      <c r="J159" s="33"/>
      <c r="K159" s="33"/>
      <c r="L159" s="36"/>
      <c r="M159" s="198"/>
      <c r="N159" s="199"/>
      <c r="O159" s="68"/>
      <c r="P159" s="68"/>
      <c r="Q159" s="68"/>
      <c r="R159" s="68"/>
      <c r="S159" s="68"/>
      <c r="T159" s="69"/>
      <c r="U159" s="31"/>
      <c r="V159" s="31"/>
      <c r="W159" s="31"/>
      <c r="X159" s="31"/>
      <c r="Y159" s="31"/>
      <c r="Z159" s="31"/>
      <c r="AA159" s="31"/>
      <c r="AB159" s="31"/>
      <c r="AC159" s="31"/>
      <c r="AD159" s="31"/>
      <c r="AE159" s="31"/>
      <c r="AT159" s="14" t="s">
        <v>495</v>
      </c>
      <c r="AU159" s="14" t="s">
        <v>80</v>
      </c>
    </row>
    <row r="160" spans="1:65" s="2" customFormat="1" ht="24.2" customHeight="1">
      <c r="A160" s="31"/>
      <c r="B160" s="32"/>
      <c r="C160" s="181" t="s">
        <v>210</v>
      </c>
      <c r="D160" s="181" t="s">
        <v>150</v>
      </c>
      <c r="E160" s="182" t="s">
        <v>1486</v>
      </c>
      <c r="F160" s="183" t="s">
        <v>1487</v>
      </c>
      <c r="G160" s="184" t="s">
        <v>197</v>
      </c>
      <c r="H160" s="185">
        <v>4</v>
      </c>
      <c r="I160" s="186">
        <v>0</v>
      </c>
      <c r="J160" s="187">
        <f>ROUND(I160*H160,2)</f>
        <v>0</v>
      </c>
      <c r="K160" s="183" t="s">
        <v>1448</v>
      </c>
      <c r="L160" s="188"/>
      <c r="M160" s="189" t="s">
        <v>1</v>
      </c>
      <c r="N160" s="190" t="s">
        <v>38</v>
      </c>
      <c r="O160" s="68"/>
      <c r="P160" s="191">
        <f>O160*H160</f>
        <v>0</v>
      </c>
      <c r="Q160" s="191">
        <v>0</v>
      </c>
      <c r="R160" s="191">
        <f>Q160*H160</f>
        <v>0</v>
      </c>
      <c r="S160" s="191">
        <v>0</v>
      </c>
      <c r="T160" s="192">
        <f>S160*H160</f>
        <v>0</v>
      </c>
      <c r="U160" s="31"/>
      <c r="V160" s="31"/>
      <c r="W160" s="31"/>
      <c r="X160" s="31"/>
      <c r="Y160" s="31"/>
      <c r="Z160" s="31"/>
      <c r="AA160" s="31"/>
      <c r="AB160" s="31"/>
      <c r="AC160" s="31"/>
      <c r="AD160" s="31"/>
      <c r="AE160" s="31"/>
      <c r="AR160" s="193" t="s">
        <v>155</v>
      </c>
      <c r="AT160" s="193" t="s">
        <v>150</v>
      </c>
      <c r="AU160" s="193" t="s">
        <v>80</v>
      </c>
      <c r="AY160" s="14" t="s">
        <v>149</v>
      </c>
      <c r="BE160" s="194">
        <f>IF(N160="základní",J160,0)</f>
        <v>0</v>
      </c>
      <c r="BF160" s="194">
        <f>IF(N160="snížená",J160,0)</f>
        <v>0</v>
      </c>
      <c r="BG160" s="194">
        <f>IF(N160="zákl. přenesená",J160,0)</f>
        <v>0</v>
      </c>
      <c r="BH160" s="194">
        <f>IF(N160="sníž. přenesená",J160,0)</f>
        <v>0</v>
      </c>
      <c r="BI160" s="194">
        <f>IF(N160="nulová",J160,0)</f>
        <v>0</v>
      </c>
      <c r="BJ160" s="14" t="s">
        <v>80</v>
      </c>
      <c r="BK160" s="194">
        <f>ROUND(I160*H160,2)</f>
        <v>0</v>
      </c>
      <c r="BL160" s="14" t="s">
        <v>155</v>
      </c>
      <c r="BM160" s="193" t="s">
        <v>1488</v>
      </c>
    </row>
    <row r="161" spans="1:47" s="2" customFormat="1" ht="19.5">
      <c r="A161" s="31"/>
      <c r="B161" s="32"/>
      <c r="C161" s="33"/>
      <c r="D161" s="195" t="s">
        <v>157</v>
      </c>
      <c r="E161" s="33"/>
      <c r="F161" s="196" t="s">
        <v>1487</v>
      </c>
      <c r="G161" s="33"/>
      <c r="H161" s="33"/>
      <c r="I161" s="197"/>
      <c r="J161" s="33"/>
      <c r="K161" s="33"/>
      <c r="L161" s="36"/>
      <c r="M161" s="198"/>
      <c r="N161" s="199"/>
      <c r="O161" s="68"/>
      <c r="P161" s="68"/>
      <c r="Q161" s="68"/>
      <c r="R161" s="68"/>
      <c r="S161" s="68"/>
      <c r="T161" s="69"/>
      <c r="U161" s="31"/>
      <c r="V161" s="31"/>
      <c r="W161" s="31"/>
      <c r="X161" s="31"/>
      <c r="Y161" s="31"/>
      <c r="Z161" s="31"/>
      <c r="AA161" s="31"/>
      <c r="AB161" s="31"/>
      <c r="AC161" s="31"/>
      <c r="AD161" s="31"/>
      <c r="AE161" s="31"/>
      <c r="AT161" s="14" t="s">
        <v>157</v>
      </c>
      <c r="AU161" s="14" t="s">
        <v>80</v>
      </c>
    </row>
    <row r="162" spans="1:47" s="2" customFormat="1" ht="19.5">
      <c r="A162" s="31"/>
      <c r="B162" s="32"/>
      <c r="C162" s="33"/>
      <c r="D162" s="195" t="s">
        <v>495</v>
      </c>
      <c r="E162" s="33"/>
      <c r="F162" s="220" t="s">
        <v>1450</v>
      </c>
      <c r="G162" s="33"/>
      <c r="H162" s="33"/>
      <c r="I162" s="197"/>
      <c r="J162" s="33"/>
      <c r="K162" s="33"/>
      <c r="L162" s="36"/>
      <c r="M162" s="209"/>
      <c r="N162" s="210"/>
      <c r="O162" s="211"/>
      <c r="P162" s="211"/>
      <c r="Q162" s="211"/>
      <c r="R162" s="211"/>
      <c r="S162" s="211"/>
      <c r="T162" s="212"/>
      <c r="U162" s="31"/>
      <c r="V162" s="31"/>
      <c r="W162" s="31"/>
      <c r="X162" s="31"/>
      <c r="Y162" s="31"/>
      <c r="Z162" s="31"/>
      <c r="AA162" s="31"/>
      <c r="AB162" s="31"/>
      <c r="AC162" s="31"/>
      <c r="AD162" s="31"/>
      <c r="AE162" s="31"/>
      <c r="AT162" s="14" t="s">
        <v>495</v>
      </c>
      <c r="AU162" s="14" t="s">
        <v>80</v>
      </c>
    </row>
    <row r="163" spans="1:47" s="2" customFormat="1" ht="6.95" customHeight="1">
      <c r="A163" s="31"/>
      <c r="B163" s="51"/>
      <c r="C163" s="52"/>
      <c r="D163" s="52"/>
      <c r="E163" s="52"/>
      <c r="F163" s="52"/>
      <c r="G163" s="52"/>
      <c r="H163" s="52"/>
      <c r="I163" s="52"/>
      <c r="J163" s="52"/>
      <c r="K163" s="52"/>
      <c r="L163" s="36"/>
      <c r="M163" s="31"/>
      <c r="O163" s="31"/>
      <c r="P163" s="31"/>
      <c r="Q163" s="31"/>
      <c r="R163" s="31"/>
      <c r="S163" s="31"/>
      <c r="T163" s="31"/>
      <c r="U163" s="31"/>
      <c r="V163" s="31"/>
      <c r="W163" s="31"/>
      <c r="X163" s="31"/>
      <c r="Y163" s="31"/>
      <c r="Z163" s="31"/>
      <c r="AA163" s="31"/>
      <c r="AB163" s="31"/>
      <c r="AC163" s="31"/>
      <c r="AD163" s="31"/>
      <c r="AE163" s="31"/>
    </row>
  </sheetData>
  <sheetProtection algorithmName="SHA-512" hashValue="qNi1v0EYCre4QUtjwrc29+Hoghc6etu9VEgtnMaSEP9D4KDtw+40SCxGtunCHs5jBmz3LWA3hDGC7Jy0qOvJSg==" saltValue="XDPSk627E1x9jbZ6bKMTzOPMF1UNYkcHur2WkJGawYH5L8F05d6LpDBnEZPxjI2e31s2qJ+8w2/lI5ES1GQ0yg==" spinCount="100000" sheet="1" objects="1" scenarios="1" formatColumns="0" formatRows="0" autoFilter="0"/>
  <autoFilter ref="C124:K162"/>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6"/>
  <sheetViews>
    <sheetView showGridLines="0" workbookViewId="0">
      <selection activeCell="J21" sqref="J21"/>
    </sheetView>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102</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ht="12.75">
      <c r="B8" s="17"/>
      <c r="D8" s="116" t="s">
        <v>126</v>
      </c>
      <c r="L8" s="17"/>
    </row>
    <row r="9" spans="1:46" s="1" customFormat="1" ht="16.5" customHeight="1">
      <c r="B9" s="17"/>
      <c r="E9" s="268" t="s">
        <v>127</v>
      </c>
      <c r="F9" s="249"/>
      <c r="G9" s="249"/>
      <c r="H9" s="249"/>
      <c r="L9" s="17"/>
    </row>
    <row r="10" spans="1:46" s="1" customFormat="1" ht="12" customHeight="1">
      <c r="B10" s="17"/>
      <c r="D10" s="116" t="s">
        <v>128</v>
      </c>
      <c r="L10" s="17"/>
    </row>
    <row r="11" spans="1:46" s="2" customFormat="1" ht="16.5" customHeight="1">
      <c r="A11" s="31"/>
      <c r="B11" s="36"/>
      <c r="C11" s="31"/>
      <c r="D11" s="31"/>
      <c r="E11" s="278" t="s">
        <v>1443</v>
      </c>
      <c r="F11" s="270"/>
      <c r="G11" s="270"/>
      <c r="H11" s="270"/>
      <c r="I11" s="31"/>
      <c r="J11" s="31"/>
      <c r="K11" s="31"/>
      <c r="L11" s="48"/>
      <c r="S11" s="31"/>
      <c r="T11" s="31"/>
      <c r="U11" s="31"/>
      <c r="V11" s="31"/>
      <c r="W11" s="31"/>
      <c r="X11" s="31"/>
      <c r="Y11" s="31"/>
      <c r="Z11" s="31"/>
      <c r="AA11" s="31"/>
      <c r="AB11" s="31"/>
      <c r="AC11" s="31"/>
      <c r="AD11" s="31"/>
      <c r="AE11" s="31"/>
    </row>
    <row r="12" spans="1:46" s="2" customFormat="1" ht="12" customHeight="1">
      <c r="A12" s="31"/>
      <c r="B12" s="36"/>
      <c r="C12" s="31"/>
      <c r="D12" s="116" t="s">
        <v>1444</v>
      </c>
      <c r="E12" s="31"/>
      <c r="F12" s="31"/>
      <c r="G12" s="31"/>
      <c r="H12" s="31"/>
      <c r="I12" s="31"/>
      <c r="J12" s="31"/>
      <c r="K12" s="31"/>
      <c r="L12" s="48"/>
      <c r="S12" s="31"/>
      <c r="T12" s="31"/>
      <c r="U12" s="31"/>
      <c r="V12" s="31"/>
      <c r="W12" s="31"/>
      <c r="X12" s="31"/>
      <c r="Y12" s="31"/>
      <c r="Z12" s="31"/>
      <c r="AA12" s="31"/>
      <c r="AB12" s="31"/>
      <c r="AC12" s="31"/>
      <c r="AD12" s="31"/>
      <c r="AE12" s="31"/>
    </row>
    <row r="13" spans="1:46" s="2" customFormat="1" ht="16.5" customHeight="1">
      <c r="A13" s="31"/>
      <c r="B13" s="36"/>
      <c r="C13" s="31"/>
      <c r="D13" s="31"/>
      <c r="E13" s="271" t="s">
        <v>1489</v>
      </c>
      <c r="F13" s="270"/>
      <c r="G13" s="270"/>
      <c r="H13" s="270"/>
      <c r="I13" s="31"/>
      <c r="J13" s="31"/>
      <c r="K13" s="31"/>
      <c r="L13" s="48"/>
      <c r="S13" s="31"/>
      <c r="T13" s="31"/>
      <c r="U13" s="31"/>
      <c r="V13" s="31"/>
      <c r="W13" s="31"/>
      <c r="X13" s="31"/>
      <c r="Y13" s="31"/>
      <c r="Z13" s="31"/>
      <c r="AA13" s="31"/>
      <c r="AB13" s="31"/>
      <c r="AC13" s="31"/>
      <c r="AD13" s="31"/>
      <c r="AE13" s="31"/>
    </row>
    <row r="14" spans="1:46" s="2" customFormat="1" ht="11.25">
      <c r="A14" s="31"/>
      <c r="B14" s="36"/>
      <c r="C14" s="31"/>
      <c r="D14" s="31"/>
      <c r="E14" s="31"/>
      <c r="F14" s="31"/>
      <c r="G14" s="31"/>
      <c r="H14" s="31"/>
      <c r="I14" s="31"/>
      <c r="J14" s="31"/>
      <c r="K14" s="31"/>
      <c r="L14" s="48"/>
      <c r="S14" s="31"/>
      <c r="T14" s="31"/>
      <c r="U14" s="31"/>
      <c r="V14" s="31"/>
      <c r="W14" s="31"/>
      <c r="X14" s="31"/>
      <c r="Y14" s="31"/>
      <c r="Z14" s="31"/>
      <c r="AA14" s="31"/>
      <c r="AB14" s="31"/>
      <c r="AC14" s="31"/>
      <c r="AD14" s="31"/>
      <c r="AE14" s="31"/>
    </row>
    <row r="15" spans="1:46" s="2" customFormat="1" ht="12" customHeight="1">
      <c r="A15" s="31"/>
      <c r="B15" s="36"/>
      <c r="C15" s="31"/>
      <c r="D15" s="116" t="s">
        <v>18</v>
      </c>
      <c r="E15" s="31"/>
      <c r="F15" s="107" t="s">
        <v>1</v>
      </c>
      <c r="G15" s="31"/>
      <c r="H15" s="31"/>
      <c r="I15" s="116" t="s">
        <v>19</v>
      </c>
      <c r="J15" s="107" t="s">
        <v>1</v>
      </c>
      <c r="K15" s="31"/>
      <c r="L15" s="48"/>
      <c r="S15" s="31"/>
      <c r="T15" s="31"/>
      <c r="U15" s="31"/>
      <c r="V15" s="31"/>
      <c r="W15" s="31"/>
      <c r="X15" s="31"/>
      <c r="Y15" s="31"/>
      <c r="Z15" s="31"/>
      <c r="AA15" s="31"/>
      <c r="AB15" s="31"/>
      <c r="AC15" s="31"/>
      <c r="AD15" s="31"/>
      <c r="AE15" s="31"/>
    </row>
    <row r="16" spans="1:46" s="2" customFormat="1" ht="12" customHeight="1">
      <c r="A16" s="31"/>
      <c r="B16" s="36"/>
      <c r="C16" s="31"/>
      <c r="D16" s="116" t="s">
        <v>20</v>
      </c>
      <c r="E16" s="31"/>
      <c r="F16" s="107" t="s">
        <v>21</v>
      </c>
      <c r="G16" s="31"/>
      <c r="H16" s="31"/>
      <c r="I16" s="116" t="s">
        <v>22</v>
      </c>
      <c r="J16" s="117" t="str">
        <f>'Rekapitulace zakázky'!AN8</f>
        <v>8. 10. 2020</v>
      </c>
      <c r="K16" s="31"/>
      <c r="L16" s="48"/>
      <c r="S16" s="31"/>
      <c r="T16" s="31"/>
      <c r="U16" s="31"/>
      <c r="V16" s="31"/>
      <c r="W16" s="31"/>
      <c r="X16" s="31"/>
      <c r="Y16" s="31"/>
      <c r="Z16" s="31"/>
      <c r="AA16" s="31"/>
      <c r="AB16" s="31"/>
      <c r="AC16" s="31"/>
      <c r="AD16" s="31"/>
      <c r="AE16" s="31"/>
    </row>
    <row r="17" spans="1:31" s="2" customFormat="1" ht="10.9" customHeight="1">
      <c r="A17" s="31"/>
      <c r="B17" s="36"/>
      <c r="C17" s="31"/>
      <c r="D17" s="31"/>
      <c r="E17" s="31"/>
      <c r="F17" s="31"/>
      <c r="G17" s="31"/>
      <c r="H17" s="31"/>
      <c r="I17" s="31"/>
      <c r="J17" s="31"/>
      <c r="K17" s="31"/>
      <c r="L17" s="48"/>
      <c r="S17" s="31"/>
      <c r="T17" s="31"/>
      <c r="U17" s="31"/>
      <c r="V17" s="31"/>
      <c r="W17" s="31"/>
      <c r="X17" s="31"/>
      <c r="Y17" s="31"/>
      <c r="Z17" s="31"/>
      <c r="AA17" s="31"/>
      <c r="AB17" s="31"/>
      <c r="AC17" s="31"/>
      <c r="AD17" s="31"/>
      <c r="AE17" s="31"/>
    </row>
    <row r="18" spans="1:31" s="2" customFormat="1" ht="12" customHeight="1">
      <c r="A18" s="31"/>
      <c r="B18" s="36"/>
      <c r="C18" s="31"/>
      <c r="D18" s="116" t="s">
        <v>24</v>
      </c>
      <c r="E18" s="31"/>
      <c r="F18" s="31"/>
      <c r="G18" s="31"/>
      <c r="H18" s="31"/>
      <c r="I18" s="116" t="s">
        <v>25</v>
      </c>
      <c r="J18" s="107" t="str">
        <f>IF('Rekapitulace zakázky'!AN10="","",'Rekapitulace zakázky'!AN10)</f>
        <v/>
      </c>
      <c r="K18" s="31"/>
      <c r="L18" s="48"/>
      <c r="S18" s="31"/>
      <c r="T18" s="31"/>
      <c r="U18" s="31"/>
      <c r="V18" s="31"/>
      <c r="W18" s="31"/>
      <c r="X18" s="31"/>
      <c r="Y18" s="31"/>
      <c r="Z18" s="31"/>
      <c r="AA18" s="31"/>
      <c r="AB18" s="31"/>
      <c r="AC18" s="31"/>
      <c r="AD18" s="31"/>
      <c r="AE18" s="31"/>
    </row>
    <row r="19" spans="1:31" s="2" customFormat="1" ht="18" customHeight="1">
      <c r="A19" s="31"/>
      <c r="B19" s="36"/>
      <c r="C19" s="31"/>
      <c r="D19" s="31"/>
      <c r="E19" s="107" t="str">
        <f>IF('Rekapitulace zakázky'!E11="","",'Rekapitulace zakázky'!E11)</f>
        <v xml:space="preserve"> </v>
      </c>
      <c r="F19" s="31"/>
      <c r="G19" s="31"/>
      <c r="H19" s="31"/>
      <c r="I19" s="116" t="s">
        <v>26</v>
      </c>
      <c r="J19" s="107" t="str">
        <f>IF('Rekapitulace zakázky'!AN11="","",'Rekapitulace zakázky'!AN11)</f>
        <v/>
      </c>
      <c r="K19" s="31"/>
      <c r="L19" s="48"/>
      <c r="S19" s="31"/>
      <c r="T19" s="31"/>
      <c r="U19" s="31"/>
      <c r="V19" s="31"/>
      <c r="W19" s="31"/>
      <c r="X19" s="31"/>
      <c r="Y19" s="31"/>
      <c r="Z19" s="31"/>
      <c r="AA19" s="31"/>
      <c r="AB19" s="31"/>
      <c r="AC19" s="31"/>
      <c r="AD19" s="31"/>
      <c r="AE19" s="31"/>
    </row>
    <row r="20" spans="1:31" s="2" customFormat="1" ht="6.95" customHeight="1">
      <c r="A20" s="31"/>
      <c r="B20" s="36"/>
      <c r="C20" s="31"/>
      <c r="D20" s="31"/>
      <c r="E20" s="31"/>
      <c r="F20" s="31"/>
      <c r="G20" s="31"/>
      <c r="H20" s="31"/>
      <c r="I20" s="31"/>
      <c r="J20" s="31"/>
      <c r="K20" s="31"/>
      <c r="L20" s="48"/>
      <c r="S20" s="31"/>
      <c r="T20" s="31"/>
      <c r="U20" s="31"/>
      <c r="V20" s="31"/>
      <c r="W20" s="31"/>
      <c r="X20" s="31"/>
      <c r="Y20" s="31"/>
      <c r="Z20" s="31"/>
      <c r="AA20" s="31"/>
      <c r="AB20" s="31"/>
      <c r="AC20" s="31"/>
      <c r="AD20" s="31"/>
      <c r="AE20" s="31"/>
    </row>
    <row r="21" spans="1:31" s="2" customFormat="1" ht="12" customHeight="1">
      <c r="A21" s="31"/>
      <c r="B21" s="36"/>
      <c r="C21" s="31"/>
      <c r="D21" s="116" t="s">
        <v>27</v>
      </c>
      <c r="E21" s="31"/>
      <c r="F21" s="31"/>
      <c r="G21" s="31"/>
      <c r="H21" s="31"/>
      <c r="I21" s="116" t="s">
        <v>25</v>
      </c>
      <c r="J21" s="27" t="str">
        <f>'Rekapitulace zakázky'!AN13</f>
        <v>Vyplň údaj</v>
      </c>
      <c r="K21" s="31"/>
      <c r="L21" s="48"/>
      <c r="S21" s="31"/>
      <c r="T21" s="31"/>
      <c r="U21" s="31"/>
      <c r="V21" s="31"/>
      <c r="W21" s="31"/>
      <c r="X21" s="31"/>
      <c r="Y21" s="31"/>
      <c r="Z21" s="31"/>
      <c r="AA21" s="31"/>
      <c r="AB21" s="31"/>
      <c r="AC21" s="31"/>
      <c r="AD21" s="31"/>
      <c r="AE21" s="31"/>
    </row>
    <row r="22" spans="1:31" s="2" customFormat="1" ht="18" customHeight="1">
      <c r="A22" s="31"/>
      <c r="B22" s="36"/>
      <c r="C22" s="31"/>
      <c r="D22" s="31"/>
      <c r="E22" s="272" t="str">
        <f>'Rekapitulace zakázky'!E14</f>
        <v>Vyplň údaj</v>
      </c>
      <c r="F22" s="273"/>
      <c r="G22" s="273"/>
      <c r="H22" s="273"/>
      <c r="I22" s="116" t="s">
        <v>26</v>
      </c>
      <c r="J22" s="27" t="str">
        <f>'Rekapitulace zakázky'!AN14</f>
        <v>Vyplň údaj</v>
      </c>
      <c r="K22" s="31"/>
      <c r="L22" s="48"/>
      <c r="S22" s="31"/>
      <c r="T22" s="31"/>
      <c r="U22" s="31"/>
      <c r="V22" s="31"/>
      <c r="W22" s="31"/>
      <c r="X22" s="31"/>
      <c r="Y22" s="31"/>
      <c r="Z22" s="31"/>
      <c r="AA22" s="31"/>
      <c r="AB22" s="31"/>
      <c r="AC22" s="31"/>
      <c r="AD22" s="31"/>
      <c r="AE22" s="31"/>
    </row>
    <row r="23" spans="1:31" s="2" customFormat="1" ht="6.95" customHeight="1">
      <c r="A23" s="31"/>
      <c r="B23" s="36"/>
      <c r="C23" s="31"/>
      <c r="D23" s="31"/>
      <c r="E23" s="31"/>
      <c r="F23" s="31"/>
      <c r="G23" s="31"/>
      <c r="H23" s="31"/>
      <c r="I23" s="31"/>
      <c r="J23" s="31"/>
      <c r="K23" s="31"/>
      <c r="L23" s="48"/>
      <c r="S23" s="31"/>
      <c r="T23" s="31"/>
      <c r="U23" s="31"/>
      <c r="V23" s="31"/>
      <c r="W23" s="31"/>
      <c r="X23" s="31"/>
      <c r="Y23" s="31"/>
      <c r="Z23" s="31"/>
      <c r="AA23" s="31"/>
      <c r="AB23" s="31"/>
      <c r="AC23" s="31"/>
      <c r="AD23" s="31"/>
      <c r="AE23" s="31"/>
    </row>
    <row r="24" spans="1:31" s="2" customFormat="1" ht="12" customHeight="1">
      <c r="A24" s="31"/>
      <c r="B24" s="36"/>
      <c r="C24" s="31"/>
      <c r="D24" s="116" t="s">
        <v>29</v>
      </c>
      <c r="E24" s="31"/>
      <c r="F24" s="31"/>
      <c r="G24" s="31"/>
      <c r="H24" s="31"/>
      <c r="I24" s="116" t="s">
        <v>25</v>
      </c>
      <c r="J24" s="107" t="str">
        <f>IF('Rekapitulace zakázky'!AN16="","",'Rekapitulace zakázky'!AN16)</f>
        <v/>
      </c>
      <c r="K24" s="31"/>
      <c r="L24" s="48"/>
      <c r="S24" s="31"/>
      <c r="T24" s="31"/>
      <c r="U24" s="31"/>
      <c r="V24" s="31"/>
      <c r="W24" s="31"/>
      <c r="X24" s="31"/>
      <c r="Y24" s="31"/>
      <c r="Z24" s="31"/>
      <c r="AA24" s="31"/>
      <c r="AB24" s="31"/>
      <c r="AC24" s="31"/>
      <c r="AD24" s="31"/>
      <c r="AE24" s="31"/>
    </row>
    <row r="25" spans="1:31" s="2" customFormat="1" ht="18" customHeight="1">
      <c r="A25" s="31"/>
      <c r="B25" s="36"/>
      <c r="C25" s="31"/>
      <c r="D25" s="31"/>
      <c r="E25" s="107" t="str">
        <f>IF('Rekapitulace zakázky'!E17="","",'Rekapitulace zakázky'!E17)</f>
        <v xml:space="preserve"> </v>
      </c>
      <c r="F25" s="31"/>
      <c r="G25" s="31"/>
      <c r="H25" s="31"/>
      <c r="I25" s="116" t="s">
        <v>26</v>
      </c>
      <c r="J25" s="107" t="str">
        <f>IF('Rekapitulace zakázky'!AN17="","",'Rekapitulace zakázky'!AN17)</f>
        <v/>
      </c>
      <c r="K25" s="31"/>
      <c r="L25" s="48"/>
      <c r="S25" s="31"/>
      <c r="T25" s="31"/>
      <c r="U25" s="31"/>
      <c r="V25" s="31"/>
      <c r="W25" s="31"/>
      <c r="X25" s="31"/>
      <c r="Y25" s="31"/>
      <c r="Z25" s="31"/>
      <c r="AA25" s="31"/>
      <c r="AB25" s="31"/>
      <c r="AC25" s="31"/>
      <c r="AD25" s="31"/>
      <c r="AE25" s="31"/>
    </row>
    <row r="26" spans="1:31" s="2" customFormat="1" ht="6.95" customHeight="1">
      <c r="A26" s="31"/>
      <c r="B26" s="36"/>
      <c r="C26" s="31"/>
      <c r="D26" s="31"/>
      <c r="E26" s="31"/>
      <c r="F26" s="31"/>
      <c r="G26" s="31"/>
      <c r="H26" s="31"/>
      <c r="I26" s="31"/>
      <c r="J26" s="31"/>
      <c r="K26" s="31"/>
      <c r="L26" s="48"/>
      <c r="S26" s="31"/>
      <c r="T26" s="31"/>
      <c r="U26" s="31"/>
      <c r="V26" s="31"/>
      <c r="W26" s="31"/>
      <c r="X26" s="31"/>
      <c r="Y26" s="31"/>
      <c r="Z26" s="31"/>
      <c r="AA26" s="31"/>
      <c r="AB26" s="31"/>
      <c r="AC26" s="31"/>
      <c r="AD26" s="31"/>
      <c r="AE26" s="31"/>
    </row>
    <row r="27" spans="1:31" s="2" customFormat="1" ht="12" customHeight="1">
      <c r="A27" s="31"/>
      <c r="B27" s="36"/>
      <c r="C27" s="31"/>
      <c r="D27" s="116" t="s">
        <v>31</v>
      </c>
      <c r="E27" s="31"/>
      <c r="F27" s="31"/>
      <c r="G27" s="31"/>
      <c r="H27" s="31"/>
      <c r="I27" s="116" t="s">
        <v>25</v>
      </c>
      <c r="J27" s="107" t="str">
        <f>IF('Rekapitulace zakázky'!AN19="","",'Rekapitulace zakázky'!AN19)</f>
        <v/>
      </c>
      <c r="K27" s="31"/>
      <c r="L27" s="48"/>
      <c r="S27" s="31"/>
      <c r="T27" s="31"/>
      <c r="U27" s="31"/>
      <c r="V27" s="31"/>
      <c r="W27" s="31"/>
      <c r="X27" s="31"/>
      <c r="Y27" s="31"/>
      <c r="Z27" s="31"/>
      <c r="AA27" s="31"/>
      <c r="AB27" s="31"/>
      <c r="AC27" s="31"/>
      <c r="AD27" s="31"/>
      <c r="AE27" s="31"/>
    </row>
    <row r="28" spans="1:31" s="2" customFormat="1" ht="18" customHeight="1">
      <c r="A28" s="31"/>
      <c r="B28" s="36"/>
      <c r="C28" s="31"/>
      <c r="D28" s="31"/>
      <c r="E28" s="107" t="str">
        <f>IF('Rekapitulace zakázky'!E20="","",'Rekapitulace zakázky'!E20)</f>
        <v xml:space="preserve"> </v>
      </c>
      <c r="F28" s="31"/>
      <c r="G28" s="31"/>
      <c r="H28" s="31"/>
      <c r="I28" s="116" t="s">
        <v>26</v>
      </c>
      <c r="J28" s="107" t="str">
        <f>IF('Rekapitulace zakázky'!AN20="","",'Rekapitulace zakázky'!AN20)</f>
        <v/>
      </c>
      <c r="K28" s="31"/>
      <c r="L28" s="48"/>
      <c r="S28" s="31"/>
      <c r="T28" s="31"/>
      <c r="U28" s="31"/>
      <c r="V28" s="31"/>
      <c r="W28" s="31"/>
      <c r="X28" s="31"/>
      <c r="Y28" s="31"/>
      <c r="Z28" s="31"/>
      <c r="AA28" s="31"/>
      <c r="AB28" s="31"/>
      <c r="AC28" s="31"/>
      <c r="AD28" s="31"/>
      <c r="AE28" s="31"/>
    </row>
    <row r="29" spans="1:31" s="2" customFormat="1" ht="6.95" customHeight="1">
      <c r="A29" s="31"/>
      <c r="B29" s="36"/>
      <c r="C29" s="31"/>
      <c r="D29" s="31"/>
      <c r="E29" s="31"/>
      <c r="F29" s="31"/>
      <c r="G29" s="31"/>
      <c r="H29" s="31"/>
      <c r="I29" s="31"/>
      <c r="J29" s="31"/>
      <c r="K29" s="31"/>
      <c r="L29" s="48"/>
      <c r="S29" s="31"/>
      <c r="T29" s="31"/>
      <c r="U29" s="31"/>
      <c r="V29" s="31"/>
      <c r="W29" s="31"/>
      <c r="X29" s="31"/>
      <c r="Y29" s="31"/>
      <c r="Z29" s="31"/>
      <c r="AA29" s="31"/>
      <c r="AB29" s="31"/>
      <c r="AC29" s="31"/>
      <c r="AD29" s="31"/>
      <c r="AE29" s="31"/>
    </row>
    <row r="30" spans="1:31" s="2" customFormat="1" ht="12" customHeight="1">
      <c r="A30" s="31"/>
      <c r="B30" s="36"/>
      <c r="C30" s="31"/>
      <c r="D30" s="116" t="s">
        <v>32</v>
      </c>
      <c r="E30" s="31"/>
      <c r="F30" s="31"/>
      <c r="G30" s="31"/>
      <c r="H30" s="31"/>
      <c r="I30" s="31"/>
      <c r="J30" s="31"/>
      <c r="K30" s="31"/>
      <c r="L30" s="48"/>
      <c r="S30" s="31"/>
      <c r="T30" s="31"/>
      <c r="U30" s="31"/>
      <c r="V30" s="31"/>
      <c r="W30" s="31"/>
      <c r="X30" s="31"/>
      <c r="Y30" s="31"/>
      <c r="Z30" s="31"/>
      <c r="AA30" s="31"/>
      <c r="AB30" s="31"/>
      <c r="AC30" s="31"/>
      <c r="AD30" s="31"/>
      <c r="AE30" s="31"/>
    </row>
    <row r="31" spans="1:31" s="8" customFormat="1" ht="16.5" customHeight="1">
      <c r="A31" s="118"/>
      <c r="B31" s="119"/>
      <c r="C31" s="118"/>
      <c r="D31" s="118"/>
      <c r="E31" s="274" t="s">
        <v>1</v>
      </c>
      <c r="F31" s="274"/>
      <c r="G31" s="274"/>
      <c r="H31" s="274"/>
      <c r="I31" s="118"/>
      <c r="J31" s="118"/>
      <c r="K31" s="118"/>
      <c r="L31" s="120"/>
      <c r="S31" s="118"/>
      <c r="T31" s="118"/>
      <c r="U31" s="118"/>
      <c r="V31" s="118"/>
      <c r="W31" s="118"/>
      <c r="X31" s="118"/>
      <c r="Y31" s="118"/>
      <c r="Z31" s="118"/>
      <c r="AA31" s="118"/>
      <c r="AB31" s="118"/>
      <c r="AC31" s="118"/>
      <c r="AD31" s="118"/>
      <c r="AE31" s="118"/>
    </row>
    <row r="32" spans="1:31" s="2" customFormat="1" ht="6.95" customHeight="1">
      <c r="A32" s="31"/>
      <c r="B32" s="36"/>
      <c r="C32" s="31"/>
      <c r="D32" s="31"/>
      <c r="E32" s="31"/>
      <c r="F32" s="31"/>
      <c r="G32" s="31"/>
      <c r="H32" s="31"/>
      <c r="I32" s="31"/>
      <c r="J32" s="31"/>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25.35" customHeight="1">
      <c r="A34" s="31"/>
      <c r="B34" s="36"/>
      <c r="C34" s="31"/>
      <c r="D34" s="122" t="s">
        <v>33</v>
      </c>
      <c r="E34" s="31"/>
      <c r="F34" s="31"/>
      <c r="G34" s="31"/>
      <c r="H34" s="31"/>
      <c r="I34" s="31"/>
      <c r="J34" s="123">
        <f>ROUND(J125, 2)</f>
        <v>0</v>
      </c>
      <c r="K34" s="31"/>
      <c r="L34" s="48"/>
      <c r="S34" s="31"/>
      <c r="T34" s="31"/>
      <c r="U34" s="31"/>
      <c r="V34" s="31"/>
      <c r="W34" s="31"/>
      <c r="X34" s="31"/>
      <c r="Y34" s="31"/>
      <c r="Z34" s="31"/>
      <c r="AA34" s="31"/>
      <c r="AB34" s="31"/>
      <c r="AC34" s="31"/>
      <c r="AD34" s="31"/>
      <c r="AE34" s="31"/>
    </row>
    <row r="35" spans="1:31" s="2" customFormat="1" ht="6.95" customHeight="1">
      <c r="A35" s="31"/>
      <c r="B35" s="36"/>
      <c r="C35" s="31"/>
      <c r="D35" s="121"/>
      <c r="E35" s="121"/>
      <c r="F35" s="121"/>
      <c r="G35" s="121"/>
      <c r="H35" s="121"/>
      <c r="I35" s="121"/>
      <c r="J35" s="121"/>
      <c r="K35" s="121"/>
      <c r="L35" s="48"/>
      <c r="S35" s="31"/>
      <c r="T35" s="31"/>
      <c r="U35" s="31"/>
      <c r="V35" s="31"/>
      <c r="W35" s="31"/>
      <c r="X35" s="31"/>
      <c r="Y35" s="31"/>
      <c r="Z35" s="31"/>
      <c r="AA35" s="31"/>
      <c r="AB35" s="31"/>
      <c r="AC35" s="31"/>
      <c r="AD35" s="31"/>
      <c r="AE35" s="31"/>
    </row>
    <row r="36" spans="1:31" s="2" customFormat="1" ht="14.45" customHeight="1">
      <c r="A36" s="31"/>
      <c r="B36" s="36"/>
      <c r="C36" s="31"/>
      <c r="D36" s="31"/>
      <c r="E36" s="31"/>
      <c r="F36" s="124" t="s">
        <v>35</v>
      </c>
      <c r="G36" s="31"/>
      <c r="H36" s="31"/>
      <c r="I36" s="124" t="s">
        <v>34</v>
      </c>
      <c r="J36" s="124" t="s">
        <v>36</v>
      </c>
      <c r="K36" s="31"/>
      <c r="L36" s="48"/>
      <c r="S36" s="31"/>
      <c r="T36" s="31"/>
      <c r="U36" s="31"/>
      <c r="V36" s="31"/>
      <c r="W36" s="31"/>
      <c r="X36" s="31"/>
      <c r="Y36" s="31"/>
      <c r="Z36" s="31"/>
      <c r="AA36" s="31"/>
      <c r="AB36" s="31"/>
      <c r="AC36" s="31"/>
      <c r="AD36" s="31"/>
      <c r="AE36" s="31"/>
    </row>
    <row r="37" spans="1:31" s="2" customFormat="1" ht="14.45" customHeight="1">
      <c r="A37" s="31"/>
      <c r="B37" s="36"/>
      <c r="C37" s="31"/>
      <c r="D37" s="125" t="s">
        <v>37</v>
      </c>
      <c r="E37" s="116" t="s">
        <v>38</v>
      </c>
      <c r="F37" s="126">
        <f>ROUND((SUM(BE125:BE165)),  2)</f>
        <v>0</v>
      </c>
      <c r="G37" s="31"/>
      <c r="H37" s="31"/>
      <c r="I37" s="127">
        <v>0.21</v>
      </c>
      <c r="J37" s="126">
        <f>ROUND(((SUM(BE125:BE165))*I37),  2)</f>
        <v>0</v>
      </c>
      <c r="K37" s="31"/>
      <c r="L37" s="48"/>
      <c r="S37" s="31"/>
      <c r="T37" s="31"/>
      <c r="U37" s="31"/>
      <c r="V37" s="31"/>
      <c r="W37" s="31"/>
      <c r="X37" s="31"/>
      <c r="Y37" s="31"/>
      <c r="Z37" s="31"/>
      <c r="AA37" s="31"/>
      <c r="AB37" s="31"/>
      <c r="AC37" s="31"/>
      <c r="AD37" s="31"/>
      <c r="AE37" s="31"/>
    </row>
    <row r="38" spans="1:31" s="2" customFormat="1" ht="14.45" customHeight="1">
      <c r="A38" s="31"/>
      <c r="B38" s="36"/>
      <c r="C38" s="31"/>
      <c r="D38" s="31"/>
      <c r="E38" s="116" t="s">
        <v>39</v>
      </c>
      <c r="F38" s="126">
        <f>ROUND((SUM(BF125:BF165)),  2)</f>
        <v>0</v>
      </c>
      <c r="G38" s="31"/>
      <c r="H38" s="31"/>
      <c r="I38" s="127">
        <v>0.15</v>
      </c>
      <c r="J38" s="126">
        <f>ROUND(((SUM(BF125:BF165))*I38),  2)</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40</v>
      </c>
      <c r="F39" s="126">
        <f>ROUND((SUM(BG125:BG165)),  2)</f>
        <v>0</v>
      </c>
      <c r="G39" s="31"/>
      <c r="H39" s="31"/>
      <c r="I39" s="127">
        <v>0.21</v>
      </c>
      <c r="J39" s="126">
        <f>0</f>
        <v>0</v>
      </c>
      <c r="K39" s="31"/>
      <c r="L39" s="48"/>
      <c r="S39" s="31"/>
      <c r="T39" s="31"/>
      <c r="U39" s="31"/>
      <c r="V39" s="31"/>
      <c r="W39" s="31"/>
      <c r="X39" s="31"/>
      <c r="Y39" s="31"/>
      <c r="Z39" s="31"/>
      <c r="AA39" s="31"/>
      <c r="AB39" s="31"/>
      <c r="AC39" s="31"/>
      <c r="AD39" s="31"/>
      <c r="AE39" s="31"/>
    </row>
    <row r="40" spans="1:31" s="2" customFormat="1" ht="14.45" hidden="1" customHeight="1">
      <c r="A40" s="31"/>
      <c r="B40" s="36"/>
      <c r="C40" s="31"/>
      <c r="D40" s="31"/>
      <c r="E40" s="116" t="s">
        <v>41</v>
      </c>
      <c r="F40" s="126">
        <f>ROUND((SUM(BH125:BH165)),  2)</f>
        <v>0</v>
      </c>
      <c r="G40" s="31"/>
      <c r="H40" s="31"/>
      <c r="I40" s="127">
        <v>0.15</v>
      </c>
      <c r="J40" s="126">
        <f>0</f>
        <v>0</v>
      </c>
      <c r="K40" s="31"/>
      <c r="L40" s="48"/>
      <c r="S40" s="31"/>
      <c r="T40" s="31"/>
      <c r="U40" s="31"/>
      <c r="V40" s="31"/>
      <c r="W40" s="31"/>
      <c r="X40" s="31"/>
      <c r="Y40" s="31"/>
      <c r="Z40" s="31"/>
      <c r="AA40" s="31"/>
      <c r="AB40" s="31"/>
      <c r="AC40" s="31"/>
      <c r="AD40" s="31"/>
      <c r="AE40" s="31"/>
    </row>
    <row r="41" spans="1:31" s="2" customFormat="1" ht="14.45" hidden="1" customHeight="1">
      <c r="A41" s="31"/>
      <c r="B41" s="36"/>
      <c r="C41" s="31"/>
      <c r="D41" s="31"/>
      <c r="E41" s="116" t="s">
        <v>42</v>
      </c>
      <c r="F41" s="126">
        <f>ROUND((SUM(BI125:BI165)),  2)</f>
        <v>0</v>
      </c>
      <c r="G41" s="31"/>
      <c r="H41" s="31"/>
      <c r="I41" s="127">
        <v>0</v>
      </c>
      <c r="J41" s="126">
        <f>0</f>
        <v>0</v>
      </c>
      <c r="K41" s="31"/>
      <c r="L41" s="48"/>
      <c r="S41" s="31"/>
      <c r="T41" s="31"/>
      <c r="U41" s="31"/>
      <c r="V41" s="31"/>
      <c r="W41" s="31"/>
      <c r="X41" s="31"/>
      <c r="Y41" s="31"/>
      <c r="Z41" s="31"/>
      <c r="AA41" s="31"/>
      <c r="AB41" s="31"/>
      <c r="AC41" s="31"/>
      <c r="AD41" s="31"/>
      <c r="AE41" s="31"/>
    </row>
    <row r="42" spans="1:31" s="2" customFormat="1" ht="6.9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2" customFormat="1" ht="25.35" customHeight="1">
      <c r="A43" s="31"/>
      <c r="B43" s="36"/>
      <c r="C43" s="128"/>
      <c r="D43" s="129" t="s">
        <v>43</v>
      </c>
      <c r="E43" s="130"/>
      <c r="F43" s="130"/>
      <c r="G43" s="131" t="s">
        <v>44</v>
      </c>
      <c r="H43" s="132" t="s">
        <v>45</v>
      </c>
      <c r="I43" s="130"/>
      <c r="J43" s="133">
        <f>SUM(J34:J41)</f>
        <v>0</v>
      </c>
      <c r="K43" s="134"/>
      <c r="L43" s="48"/>
      <c r="S43" s="31"/>
      <c r="T43" s="31"/>
      <c r="U43" s="31"/>
      <c r="V43" s="31"/>
      <c r="W43" s="31"/>
      <c r="X43" s="31"/>
      <c r="Y43" s="31"/>
      <c r="Z43" s="31"/>
      <c r="AA43" s="31"/>
      <c r="AB43" s="31"/>
      <c r="AC43" s="31"/>
      <c r="AD43" s="31"/>
      <c r="AE43" s="31"/>
    </row>
    <row r="44" spans="1:31" s="2" customFormat="1" ht="14.45" customHeight="1">
      <c r="A44" s="31"/>
      <c r="B44" s="36"/>
      <c r="C44" s="31"/>
      <c r="D44" s="31"/>
      <c r="E44" s="31"/>
      <c r="F44" s="31"/>
      <c r="G44" s="31"/>
      <c r="H44" s="31"/>
      <c r="I44" s="31"/>
      <c r="J44" s="31"/>
      <c r="K44" s="31"/>
      <c r="L44" s="48"/>
      <c r="S44" s="31"/>
      <c r="T44" s="31"/>
      <c r="U44" s="31"/>
      <c r="V44" s="31"/>
      <c r="W44" s="31"/>
      <c r="X44" s="31"/>
      <c r="Y44" s="31"/>
      <c r="Z44" s="31"/>
      <c r="AA44" s="31"/>
      <c r="AB44" s="31"/>
      <c r="AC44" s="31"/>
      <c r="AD44" s="31"/>
      <c r="AE44" s="31"/>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1" customFormat="1" ht="16.5" customHeight="1">
      <c r="B87" s="18"/>
      <c r="C87" s="19"/>
      <c r="D87" s="19"/>
      <c r="E87" s="275" t="s">
        <v>127</v>
      </c>
      <c r="F87" s="234"/>
      <c r="G87" s="234"/>
      <c r="H87" s="234"/>
      <c r="I87" s="19"/>
      <c r="J87" s="19"/>
      <c r="K87" s="19"/>
      <c r="L87" s="17"/>
    </row>
    <row r="88" spans="1:31" s="1" customFormat="1" ht="12" customHeight="1">
      <c r="B88" s="18"/>
      <c r="C88" s="26" t="s">
        <v>128</v>
      </c>
      <c r="D88" s="19"/>
      <c r="E88" s="19"/>
      <c r="F88" s="19"/>
      <c r="G88" s="19"/>
      <c r="H88" s="19"/>
      <c r="I88" s="19"/>
      <c r="J88" s="19"/>
      <c r="K88" s="19"/>
      <c r="L88" s="17"/>
    </row>
    <row r="89" spans="1:31" s="2" customFormat="1" ht="16.5" customHeight="1">
      <c r="A89" s="31"/>
      <c r="B89" s="32"/>
      <c r="C89" s="33"/>
      <c r="D89" s="33"/>
      <c r="E89" s="279" t="s">
        <v>1443</v>
      </c>
      <c r="F89" s="277"/>
      <c r="G89" s="277"/>
      <c r="H89" s="277"/>
      <c r="I89" s="33"/>
      <c r="J89" s="33"/>
      <c r="K89" s="33"/>
      <c r="L89" s="48"/>
      <c r="S89" s="31"/>
      <c r="T89" s="31"/>
      <c r="U89" s="31"/>
      <c r="V89" s="31"/>
      <c r="W89" s="31"/>
      <c r="X89" s="31"/>
      <c r="Y89" s="31"/>
      <c r="Z89" s="31"/>
      <c r="AA89" s="31"/>
      <c r="AB89" s="31"/>
      <c r="AC89" s="31"/>
      <c r="AD89" s="31"/>
      <c r="AE89" s="31"/>
    </row>
    <row r="90" spans="1:31" s="2" customFormat="1" ht="12" customHeight="1">
      <c r="A90" s="31"/>
      <c r="B90" s="32"/>
      <c r="C90" s="26" t="s">
        <v>1444</v>
      </c>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6.5" customHeight="1">
      <c r="A91" s="31"/>
      <c r="B91" s="32"/>
      <c r="C91" s="33"/>
      <c r="D91" s="33"/>
      <c r="E91" s="227" t="str">
        <f>E13</f>
        <v>03 - Upozorňovadla</v>
      </c>
      <c r="F91" s="277"/>
      <c r="G91" s="277"/>
      <c r="H91" s="277"/>
      <c r="I91" s="33"/>
      <c r="J91" s="33"/>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2" customHeight="1">
      <c r="A93" s="31"/>
      <c r="B93" s="32"/>
      <c r="C93" s="26" t="s">
        <v>20</v>
      </c>
      <c r="D93" s="33"/>
      <c r="E93" s="33"/>
      <c r="F93" s="24" t="str">
        <f>F16</f>
        <v xml:space="preserve"> </v>
      </c>
      <c r="G93" s="33"/>
      <c r="H93" s="33"/>
      <c r="I93" s="26" t="s">
        <v>22</v>
      </c>
      <c r="J93" s="63" t="str">
        <f>IF(J16="","",J16)</f>
        <v>8. 10. 2020</v>
      </c>
      <c r="K93" s="33"/>
      <c r="L93" s="48"/>
      <c r="S93" s="31"/>
      <c r="T93" s="31"/>
      <c r="U93" s="31"/>
      <c r="V93" s="31"/>
      <c r="W93" s="31"/>
      <c r="X93" s="31"/>
      <c r="Y93" s="31"/>
      <c r="Z93" s="31"/>
      <c r="AA93" s="31"/>
      <c r="AB93" s="31"/>
      <c r="AC93" s="31"/>
      <c r="AD93" s="31"/>
      <c r="AE93" s="31"/>
    </row>
    <row r="94" spans="1:31" s="2" customFormat="1" ht="6.95" customHeight="1">
      <c r="A94" s="31"/>
      <c r="B94" s="32"/>
      <c r="C94" s="33"/>
      <c r="D94" s="33"/>
      <c r="E94" s="33"/>
      <c r="F94" s="33"/>
      <c r="G94" s="33"/>
      <c r="H94" s="33"/>
      <c r="I94" s="33"/>
      <c r="J94" s="33"/>
      <c r="K94" s="33"/>
      <c r="L94" s="48"/>
      <c r="S94" s="31"/>
      <c r="T94" s="31"/>
      <c r="U94" s="31"/>
      <c r="V94" s="31"/>
      <c r="W94" s="31"/>
      <c r="X94" s="31"/>
      <c r="Y94" s="31"/>
      <c r="Z94" s="31"/>
      <c r="AA94" s="31"/>
      <c r="AB94" s="31"/>
      <c r="AC94" s="31"/>
      <c r="AD94" s="31"/>
      <c r="AE94" s="31"/>
    </row>
    <row r="95" spans="1:31" s="2" customFormat="1" ht="15.2" customHeight="1">
      <c r="A95" s="31"/>
      <c r="B95" s="32"/>
      <c r="C95" s="26" t="s">
        <v>24</v>
      </c>
      <c r="D95" s="33"/>
      <c r="E95" s="33"/>
      <c r="F95" s="24" t="str">
        <f>E19</f>
        <v xml:space="preserve"> </v>
      </c>
      <c r="G95" s="33"/>
      <c r="H95" s="33"/>
      <c r="I95" s="26" t="s">
        <v>29</v>
      </c>
      <c r="J95" s="29" t="str">
        <f>E25</f>
        <v xml:space="preserve"> </v>
      </c>
      <c r="K95" s="33"/>
      <c r="L95" s="48"/>
      <c r="S95" s="31"/>
      <c r="T95" s="31"/>
      <c r="U95" s="31"/>
      <c r="V95" s="31"/>
      <c r="W95" s="31"/>
      <c r="X95" s="31"/>
      <c r="Y95" s="31"/>
      <c r="Z95" s="31"/>
      <c r="AA95" s="31"/>
      <c r="AB95" s="31"/>
      <c r="AC95" s="31"/>
      <c r="AD95" s="31"/>
      <c r="AE95" s="31"/>
    </row>
    <row r="96" spans="1:31" s="2" customFormat="1" ht="15.2" customHeight="1">
      <c r="A96" s="31"/>
      <c r="B96" s="32"/>
      <c r="C96" s="26" t="s">
        <v>27</v>
      </c>
      <c r="D96" s="33"/>
      <c r="E96" s="33"/>
      <c r="F96" s="24" t="str">
        <f>IF(E22="","",E22)</f>
        <v>Vyplň údaj</v>
      </c>
      <c r="G96" s="33"/>
      <c r="H96" s="33"/>
      <c r="I96" s="26" t="s">
        <v>31</v>
      </c>
      <c r="J96" s="29" t="str">
        <f>E28</f>
        <v xml:space="preserve"> </v>
      </c>
      <c r="K96" s="33"/>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9.25" customHeight="1">
      <c r="A98" s="31"/>
      <c r="B98" s="32"/>
      <c r="C98" s="146" t="s">
        <v>131</v>
      </c>
      <c r="D98" s="147"/>
      <c r="E98" s="147"/>
      <c r="F98" s="147"/>
      <c r="G98" s="147"/>
      <c r="H98" s="147"/>
      <c r="I98" s="147"/>
      <c r="J98" s="148" t="s">
        <v>132</v>
      </c>
      <c r="K98" s="147"/>
      <c r="L98" s="48"/>
      <c r="S98" s="31"/>
      <c r="T98" s="31"/>
      <c r="U98" s="31"/>
      <c r="V98" s="31"/>
      <c r="W98" s="31"/>
      <c r="X98" s="31"/>
      <c r="Y98" s="31"/>
      <c r="Z98" s="31"/>
      <c r="AA98" s="31"/>
      <c r="AB98" s="31"/>
      <c r="AC98" s="31"/>
      <c r="AD98" s="31"/>
      <c r="AE98" s="31"/>
    </row>
    <row r="99" spans="1:47" s="2" customFormat="1" ht="10.35"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47" s="2" customFormat="1" ht="22.9" customHeight="1">
      <c r="A100" s="31"/>
      <c r="B100" s="32"/>
      <c r="C100" s="149" t="s">
        <v>133</v>
      </c>
      <c r="D100" s="33"/>
      <c r="E100" s="33"/>
      <c r="F100" s="33"/>
      <c r="G100" s="33"/>
      <c r="H100" s="33"/>
      <c r="I100" s="33"/>
      <c r="J100" s="81">
        <f>J125</f>
        <v>0</v>
      </c>
      <c r="K100" s="33"/>
      <c r="L100" s="48"/>
      <c r="S100" s="31"/>
      <c r="T100" s="31"/>
      <c r="U100" s="31"/>
      <c r="V100" s="31"/>
      <c r="W100" s="31"/>
      <c r="X100" s="31"/>
      <c r="Y100" s="31"/>
      <c r="Z100" s="31"/>
      <c r="AA100" s="31"/>
      <c r="AB100" s="31"/>
      <c r="AC100" s="31"/>
      <c r="AD100" s="31"/>
      <c r="AE100" s="31"/>
      <c r="AU100" s="14" t="s">
        <v>134</v>
      </c>
    </row>
    <row r="101" spans="1:47" s="9" customFormat="1" ht="24.95" customHeight="1">
      <c r="B101" s="150"/>
      <c r="C101" s="151"/>
      <c r="D101" s="152" t="s">
        <v>1490</v>
      </c>
      <c r="E101" s="153"/>
      <c r="F101" s="153"/>
      <c r="G101" s="153"/>
      <c r="H101" s="153"/>
      <c r="I101" s="153"/>
      <c r="J101" s="154">
        <f>J126</f>
        <v>0</v>
      </c>
      <c r="K101" s="151"/>
      <c r="L101" s="155"/>
    </row>
    <row r="102" spans="1:47" s="2" customFormat="1" ht="21.75" customHeight="1">
      <c r="A102" s="31"/>
      <c r="B102" s="32"/>
      <c r="C102" s="33"/>
      <c r="D102" s="33"/>
      <c r="E102" s="33"/>
      <c r="F102" s="33"/>
      <c r="G102" s="33"/>
      <c r="H102" s="33"/>
      <c r="I102" s="33"/>
      <c r="J102" s="33"/>
      <c r="K102" s="33"/>
      <c r="L102" s="48"/>
      <c r="S102" s="31"/>
      <c r="T102" s="31"/>
      <c r="U102" s="31"/>
      <c r="V102" s="31"/>
      <c r="W102" s="31"/>
      <c r="X102" s="31"/>
      <c r="Y102" s="31"/>
      <c r="Z102" s="31"/>
      <c r="AA102" s="31"/>
      <c r="AB102" s="31"/>
      <c r="AC102" s="31"/>
      <c r="AD102" s="31"/>
      <c r="AE102" s="31"/>
    </row>
    <row r="103" spans="1:47" s="2" customFormat="1" ht="6.95" customHeight="1">
      <c r="A103" s="31"/>
      <c r="B103" s="51"/>
      <c r="C103" s="52"/>
      <c r="D103" s="52"/>
      <c r="E103" s="52"/>
      <c r="F103" s="52"/>
      <c r="G103" s="52"/>
      <c r="H103" s="52"/>
      <c r="I103" s="52"/>
      <c r="J103" s="52"/>
      <c r="K103" s="52"/>
      <c r="L103" s="48"/>
      <c r="S103" s="31"/>
      <c r="T103" s="31"/>
      <c r="U103" s="31"/>
      <c r="V103" s="31"/>
      <c r="W103" s="31"/>
      <c r="X103" s="31"/>
      <c r="Y103" s="31"/>
      <c r="Z103" s="31"/>
      <c r="AA103" s="31"/>
      <c r="AB103" s="31"/>
      <c r="AC103" s="31"/>
      <c r="AD103" s="31"/>
      <c r="AE103" s="31"/>
    </row>
    <row r="107" spans="1:47" s="2" customFormat="1" ht="6.95" customHeight="1">
      <c r="A107" s="31"/>
      <c r="B107" s="53"/>
      <c r="C107" s="54"/>
      <c r="D107" s="54"/>
      <c r="E107" s="54"/>
      <c r="F107" s="54"/>
      <c r="G107" s="54"/>
      <c r="H107" s="54"/>
      <c r="I107" s="54"/>
      <c r="J107" s="54"/>
      <c r="K107" s="54"/>
      <c r="L107" s="48"/>
      <c r="S107" s="31"/>
      <c r="T107" s="31"/>
      <c r="U107" s="31"/>
      <c r="V107" s="31"/>
      <c r="W107" s="31"/>
      <c r="X107" s="31"/>
      <c r="Y107" s="31"/>
      <c r="Z107" s="31"/>
      <c r="AA107" s="31"/>
      <c r="AB107" s="31"/>
      <c r="AC107" s="31"/>
      <c r="AD107" s="31"/>
      <c r="AE107" s="31"/>
    </row>
    <row r="108" spans="1:47" s="2" customFormat="1" ht="24.95" customHeight="1">
      <c r="A108" s="31"/>
      <c r="B108" s="32"/>
      <c r="C108" s="20" t="s">
        <v>136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47" s="2" customFormat="1" ht="6.95" customHeight="1">
      <c r="A109" s="31"/>
      <c r="B109" s="32"/>
      <c r="C109" s="33"/>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47" s="2" customFormat="1" ht="12" customHeight="1">
      <c r="A110" s="31"/>
      <c r="B110" s="32"/>
      <c r="C110" s="26" t="s">
        <v>16</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47" s="2" customFormat="1" ht="16.5" customHeight="1">
      <c r="A111" s="31"/>
      <c r="B111" s="32"/>
      <c r="C111" s="33"/>
      <c r="D111" s="33"/>
      <c r="E111" s="275" t="str">
        <f>E7</f>
        <v>Oprava zabezpečovacího zařízení v žst. Bechyně</v>
      </c>
      <c r="F111" s="276"/>
      <c r="G111" s="276"/>
      <c r="H111" s="276"/>
      <c r="I111" s="33"/>
      <c r="J111" s="33"/>
      <c r="K111" s="33"/>
      <c r="L111" s="48"/>
      <c r="S111" s="31"/>
      <c r="T111" s="31"/>
      <c r="U111" s="31"/>
      <c r="V111" s="31"/>
      <c r="W111" s="31"/>
      <c r="X111" s="31"/>
      <c r="Y111" s="31"/>
      <c r="Z111" s="31"/>
      <c r="AA111" s="31"/>
      <c r="AB111" s="31"/>
      <c r="AC111" s="31"/>
      <c r="AD111" s="31"/>
      <c r="AE111" s="31"/>
    </row>
    <row r="112" spans="1:47" s="1" customFormat="1" ht="12" customHeight="1">
      <c r="B112" s="18"/>
      <c r="C112" s="26" t="s">
        <v>126</v>
      </c>
      <c r="D112" s="19"/>
      <c r="E112" s="19"/>
      <c r="F112" s="19"/>
      <c r="G112" s="19"/>
      <c r="H112" s="19"/>
      <c r="I112" s="19"/>
      <c r="J112" s="19"/>
      <c r="K112" s="19"/>
      <c r="L112" s="17"/>
    </row>
    <row r="113" spans="1:65" s="1" customFormat="1" ht="16.5" customHeight="1">
      <c r="B113" s="18"/>
      <c r="C113" s="19"/>
      <c r="D113" s="19"/>
      <c r="E113" s="275" t="s">
        <v>127</v>
      </c>
      <c r="F113" s="234"/>
      <c r="G113" s="234"/>
      <c r="H113" s="234"/>
      <c r="I113" s="19"/>
      <c r="J113" s="19"/>
      <c r="K113" s="19"/>
      <c r="L113" s="17"/>
    </row>
    <row r="114" spans="1:65" s="1" customFormat="1" ht="12" customHeight="1">
      <c r="B114" s="18"/>
      <c r="C114" s="26" t="s">
        <v>128</v>
      </c>
      <c r="D114" s="19"/>
      <c r="E114" s="19"/>
      <c r="F114" s="19"/>
      <c r="G114" s="19"/>
      <c r="H114" s="19"/>
      <c r="I114" s="19"/>
      <c r="J114" s="19"/>
      <c r="K114" s="19"/>
      <c r="L114" s="17"/>
    </row>
    <row r="115" spans="1:65" s="2" customFormat="1" ht="16.5" customHeight="1">
      <c r="A115" s="31"/>
      <c r="B115" s="32"/>
      <c r="C115" s="33"/>
      <c r="D115" s="33"/>
      <c r="E115" s="279" t="s">
        <v>1443</v>
      </c>
      <c r="F115" s="277"/>
      <c r="G115" s="277"/>
      <c r="H115" s="277"/>
      <c r="I115" s="33"/>
      <c r="J115" s="33"/>
      <c r="K115" s="33"/>
      <c r="L115" s="48"/>
      <c r="S115" s="31"/>
      <c r="T115" s="31"/>
      <c r="U115" s="31"/>
      <c r="V115" s="31"/>
      <c r="W115" s="31"/>
      <c r="X115" s="31"/>
      <c r="Y115" s="31"/>
      <c r="Z115" s="31"/>
      <c r="AA115" s="31"/>
      <c r="AB115" s="31"/>
      <c r="AC115" s="31"/>
      <c r="AD115" s="31"/>
      <c r="AE115" s="31"/>
    </row>
    <row r="116" spans="1:65" s="2" customFormat="1" ht="12" customHeight="1">
      <c r="A116" s="31"/>
      <c r="B116" s="32"/>
      <c r="C116" s="26" t="s">
        <v>1444</v>
      </c>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2" customFormat="1" ht="16.5" customHeight="1">
      <c r="A117" s="31"/>
      <c r="B117" s="32"/>
      <c r="C117" s="33"/>
      <c r="D117" s="33"/>
      <c r="E117" s="227" t="str">
        <f>E13</f>
        <v>03 - Upozorňovadla</v>
      </c>
      <c r="F117" s="277"/>
      <c r="G117" s="277"/>
      <c r="H117" s="277"/>
      <c r="I117" s="33"/>
      <c r="J117" s="33"/>
      <c r="K117" s="33"/>
      <c r="L117" s="48"/>
      <c r="S117" s="31"/>
      <c r="T117" s="31"/>
      <c r="U117" s="31"/>
      <c r="V117" s="31"/>
      <c r="W117" s="31"/>
      <c r="X117" s="31"/>
      <c r="Y117" s="31"/>
      <c r="Z117" s="31"/>
      <c r="AA117" s="31"/>
      <c r="AB117" s="31"/>
      <c r="AC117" s="31"/>
      <c r="AD117" s="31"/>
      <c r="AE117" s="31"/>
    </row>
    <row r="118" spans="1:65" s="2" customFormat="1" ht="6.95"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2" customFormat="1" ht="12" customHeight="1">
      <c r="A119" s="31"/>
      <c r="B119" s="32"/>
      <c r="C119" s="26" t="s">
        <v>20</v>
      </c>
      <c r="D119" s="33"/>
      <c r="E119" s="33"/>
      <c r="F119" s="24" t="str">
        <f>F16</f>
        <v xml:space="preserve"> </v>
      </c>
      <c r="G119" s="33"/>
      <c r="H119" s="33"/>
      <c r="I119" s="26" t="s">
        <v>22</v>
      </c>
      <c r="J119" s="63" t="str">
        <f>IF(J16="","",J16)</f>
        <v>8. 10. 2020</v>
      </c>
      <c r="K119" s="33"/>
      <c r="L119" s="48"/>
      <c r="S119" s="31"/>
      <c r="T119" s="31"/>
      <c r="U119" s="31"/>
      <c r="V119" s="31"/>
      <c r="W119" s="31"/>
      <c r="X119" s="31"/>
      <c r="Y119" s="31"/>
      <c r="Z119" s="31"/>
      <c r="AA119" s="31"/>
      <c r="AB119" s="31"/>
      <c r="AC119" s="31"/>
      <c r="AD119" s="31"/>
      <c r="AE119" s="31"/>
    </row>
    <row r="120" spans="1:65" s="2" customFormat="1" ht="6.95" customHeight="1">
      <c r="A120" s="31"/>
      <c r="B120" s="32"/>
      <c r="C120" s="33"/>
      <c r="D120" s="33"/>
      <c r="E120" s="33"/>
      <c r="F120" s="33"/>
      <c r="G120" s="33"/>
      <c r="H120" s="33"/>
      <c r="I120" s="33"/>
      <c r="J120" s="33"/>
      <c r="K120" s="33"/>
      <c r="L120" s="48"/>
      <c r="S120" s="31"/>
      <c r="T120" s="31"/>
      <c r="U120" s="31"/>
      <c r="V120" s="31"/>
      <c r="W120" s="31"/>
      <c r="X120" s="31"/>
      <c r="Y120" s="31"/>
      <c r="Z120" s="31"/>
      <c r="AA120" s="31"/>
      <c r="AB120" s="31"/>
      <c r="AC120" s="31"/>
      <c r="AD120" s="31"/>
      <c r="AE120" s="31"/>
    </row>
    <row r="121" spans="1:65" s="2" customFormat="1" ht="15.2" customHeight="1">
      <c r="A121" s="31"/>
      <c r="B121" s="32"/>
      <c r="C121" s="26" t="s">
        <v>24</v>
      </c>
      <c r="D121" s="33"/>
      <c r="E121" s="33"/>
      <c r="F121" s="24" t="str">
        <f>E19</f>
        <v xml:space="preserve"> </v>
      </c>
      <c r="G121" s="33"/>
      <c r="H121" s="33"/>
      <c r="I121" s="26" t="s">
        <v>29</v>
      </c>
      <c r="J121" s="29" t="str">
        <f>E25</f>
        <v xml:space="preserve"> </v>
      </c>
      <c r="K121" s="33"/>
      <c r="L121" s="48"/>
      <c r="S121" s="31"/>
      <c r="T121" s="31"/>
      <c r="U121" s="31"/>
      <c r="V121" s="31"/>
      <c r="W121" s="31"/>
      <c r="X121" s="31"/>
      <c r="Y121" s="31"/>
      <c r="Z121" s="31"/>
      <c r="AA121" s="31"/>
      <c r="AB121" s="31"/>
      <c r="AC121" s="31"/>
      <c r="AD121" s="31"/>
      <c r="AE121" s="31"/>
    </row>
    <row r="122" spans="1:65" s="2" customFormat="1" ht="15.2" customHeight="1">
      <c r="A122" s="31"/>
      <c r="B122" s="32"/>
      <c r="C122" s="26" t="s">
        <v>27</v>
      </c>
      <c r="D122" s="33"/>
      <c r="E122" s="33"/>
      <c r="F122" s="24" t="str">
        <f>IF(E22="","",E22)</f>
        <v>Vyplň údaj</v>
      </c>
      <c r="G122" s="33"/>
      <c r="H122" s="33"/>
      <c r="I122" s="26" t="s">
        <v>31</v>
      </c>
      <c r="J122" s="29" t="str">
        <f>E28</f>
        <v xml:space="preserve"> </v>
      </c>
      <c r="K122" s="33"/>
      <c r="L122" s="48"/>
      <c r="S122" s="31"/>
      <c r="T122" s="31"/>
      <c r="U122" s="31"/>
      <c r="V122" s="31"/>
      <c r="W122" s="31"/>
      <c r="X122" s="31"/>
      <c r="Y122" s="31"/>
      <c r="Z122" s="31"/>
      <c r="AA122" s="31"/>
      <c r="AB122" s="31"/>
      <c r="AC122" s="31"/>
      <c r="AD122" s="31"/>
      <c r="AE122" s="31"/>
    </row>
    <row r="123" spans="1:65" s="2" customFormat="1" ht="10.35" customHeight="1">
      <c r="A123" s="31"/>
      <c r="B123" s="32"/>
      <c r="C123" s="33"/>
      <c r="D123" s="33"/>
      <c r="E123" s="33"/>
      <c r="F123" s="33"/>
      <c r="G123" s="33"/>
      <c r="H123" s="33"/>
      <c r="I123" s="33"/>
      <c r="J123" s="33"/>
      <c r="K123" s="33"/>
      <c r="L123" s="48"/>
      <c r="S123" s="31"/>
      <c r="T123" s="31"/>
      <c r="U123" s="31"/>
      <c r="V123" s="31"/>
      <c r="W123" s="31"/>
      <c r="X123" s="31"/>
      <c r="Y123" s="31"/>
      <c r="Z123" s="31"/>
      <c r="AA123" s="31"/>
      <c r="AB123" s="31"/>
      <c r="AC123" s="31"/>
      <c r="AD123" s="31"/>
      <c r="AE123" s="31"/>
    </row>
    <row r="124" spans="1:65" s="10" customFormat="1" ht="29.25" customHeight="1">
      <c r="A124" s="156"/>
      <c r="B124" s="157"/>
      <c r="C124" s="158" t="s">
        <v>137</v>
      </c>
      <c r="D124" s="159" t="s">
        <v>58</v>
      </c>
      <c r="E124" s="159" t="s">
        <v>54</v>
      </c>
      <c r="F124" s="159" t="s">
        <v>55</v>
      </c>
      <c r="G124" s="159" t="s">
        <v>138</v>
      </c>
      <c r="H124" s="159" t="s">
        <v>139</v>
      </c>
      <c r="I124" s="159" t="s">
        <v>140</v>
      </c>
      <c r="J124" s="159" t="s">
        <v>132</v>
      </c>
      <c r="K124" s="160" t="s">
        <v>141</v>
      </c>
      <c r="L124" s="161"/>
      <c r="M124" s="72" t="s">
        <v>1</v>
      </c>
      <c r="N124" s="73" t="s">
        <v>37</v>
      </c>
      <c r="O124" s="73" t="s">
        <v>142</v>
      </c>
      <c r="P124" s="73" t="s">
        <v>143</v>
      </c>
      <c r="Q124" s="73" t="s">
        <v>144</v>
      </c>
      <c r="R124" s="73" t="s">
        <v>145</v>
      </c>
      <c r="S124" s="73" t="s">
        <v>146</v>
      </c>
      <c r="T124" s="74" t="s">
        <v>147</v>
      </c>
      <c r="U124" s="156"/>
      <c r="V124" s="156"/>
      <c r="W124" s="156"/>
      <c r="X124" s="156"/>
      <c r="Y124" s="156"/>
      <c r="Z124" s="156"/>
      <c r="AA124" s="156"/>
      <c r="AB124" s="156"/>
      <c r="AC124" s="156"/>
      <c r="AD124" s="156"/>
      <c r="AE124" s="156"/>
    </row>
    <row r="125" spans="1:65" s="2" customFormat="1" ht="22.9" customHeight="1">
      <c r="A125" s="31"/>
      <c r="B125" s="32"/>
      <c r="C125" s="79" t="s">
        <v>148</v>
      </c>
      <c r="D125" s="33"/>
      <c r="E125" s="33"/>
      <c r="F125" s="33"/>
      <c r="G125" s="33"/>
      <c r="H125" s="33"/>
      <c r="I125" s="33"/>
      <c r="J125" s="162">
        <f>BK125</f>
        <v>0</v>
      </c>
      <c r="K125" s="33"/>
      <c r="L125" s="36"/>
      <c r="M125" s="75"/>
      <c r="N125" s="163"/>
      <c r="O125" s="76"/>
      <c r="P125" s="164">
        <f>P126</f>
        <v>0</v>
      </c>
      <c r="Q125" s="76"/>
      <c r="R125" s="164">
        <f>R126</f>
        <v>0</v>
      </c>
      <c r="S125" s="76"/>
      <c r="T125" s="165">
        <f>T126</f>
        <v>0</v>
      </c>
      <c r="U125" s="31"/>
      <c r="V125" s="31"/>
      <c r="W125" s="31"/>
      <c r="X125" s="31"/>
      <c r="Y125" s="31"/>
      <c r="Z125" s="31"/>
      <c r="AA125" s="31"/>
      <c r="AB125" s="31"/>
      <c r="AC125" s="31"/>
      <c r="AD125" s="31"/>
      <c r="AE125" s="31"/>
      <c r="AT125" s="14" t="s">
        <v>72</v>
      </c>
      <c r="AU125" s="14" t="s">
        <v>134</v>
      </c>
      <c r="BK125" s="166">
        <f>BK126</f>
        <v>0</v>
      </c>
    </row>
    <row r="126" spans="1:65" s="11" customFormat="1" ht="25.9" customHeight="1">
      <c r="B126" s="167"/>
      <c r="C126" s="168"/>
      <c r="D126" s="169" t="s">
        <v>72</v>
      </c>
      <c r="E126" s="170" t="s">
        <v>77</v>
      </c>
      <c r="F126" s="170" t="s">
        <v>101</v>
      </c>
      <c r="G126" s="168"/>
      <c r="H126" s="168"/>
      <c r="I126" s="171"/>
      <c r="J126" s="172">
        <f>BK126</f>
        <v>0</v>
      </c>
      <c r="K126" s="168"/>
      <c r="L126" s="173"/>
      <c r="M126" s="174"/>
      <c r="N126" s="175"/>
      <c r="O126" s="175"/>
      <c r="P126" s="176">
        <f>SUM(P127:P165)</f>
        <v>0</v>
      </c>
      <c r="Q126" s="175"/>
      <c r="R126" s="176">
        <f>SUM(R127:R165)</f>
        <v>0</v>
      </c>
      <c r="S126" s="175"/>
      <c r="T126" s="177">
        <f>SUM(T127:T165)</f>
        <v>0</v>
      </c>
      <c r="AR126" s="178" t="s">
        <v>80</v>
      </c>
      <c r="AT126" s="179" t="s">
        <v>72</v>
      </c>
      <c r="AU126" s="179" t="s">
        <v>73</v>
      </c>
      <c r="AY126" s="178" t="s">
        <v>149</v>
      </c>
      <c r="BK126" s="180">
        <f>SUM(BK127:BK165)</f>
        <v>0</v>
      </c>
    </row>
    <row r="127" spans="1:65" s="2" customFormat="1" ht="37.9" customHeight="1">
      <c r="A127" s="31"/>
      <c r="B127" s="32"/>
      <c r="C127" s="181" t="s">
        <v>80</v>
      </c>
      <c r="D127" s="181" t="s">
        <v>150</v>
      </c>
      <c r="E127" s="182" t="s">
        <v>1491</v>
      </c>
      <c r="F127" s="183" t="s">
        <v>1492</v>
      </c>
      <c r="G127" s="184" t="s">
        <v>197</v>
      </c>
      <c r="H127" s="185">
        <v>1</v>
      </c>
      <c r="I127" s="186">
        <v>0</v>
      </c>
      <c r="J127" s="187">
        <f>ROUND(I127*H127,2)</f>
        <v>0</v>
      </c>
      <c r="K127" s="183" t="s">
        <v>1448</v>
      </c>
      <c r="L127" s="188"/>
      <c r="M127" s="189" t="s">
        <v>1</v>
      </c>
      <c r="N127" s="190" t="s">
        <v>38</v>
      </c>
      <c r="O127" s="68"/>
      <c r="P127" s="191">
        <f>O127*H127</f>
        <v>0</v>
      </c>
      <c r="Q127" s="191">
        <v>0</v>
      </c>
      <c r="R127" s="191">
        <f>Q127*H127</f>
        <v>0</v>
      </c>
      <c r="S127" s="191">
        <v>0</v>
      </c>
      <c r="T127" s="192">
        <f>S127*H127</f>
        <v>0</v>
      </c>
      <c r="U127" s="31"/>
      <c r="V127" s="31"/>
      <c r="W127" s="31"/>
      <c r="X127" s="31"/>
      <c r="Y127" s="31"/>
      <c r="Z127" s="31"/>
      <c r="AA127" s="31"/>
      <c r="AB127" s="31"/>
      <c r="AC127" s="31"/>
      <c r="AD127" s="31"/>
      <c r="AE127" s="31"/>
      <c r="AR127" s="193" t="s">
        <v>155</v>
      </c>
      <c r="AT127" s="193" t="s">
        <v>150</v>
      </c>
      <c r="AU127" s="193" t="s">
        <v>80</v>
      </c>
      <c r="AY127" s="14" t="s">
        <v>149</v>
      </c>
      <c r="BE127" s="194">
        <f>IF(N127="základní",J127,0)</f>
        <v>0</v>
      </c>
      <c r="BF127" s="194">
        <f>IF(N127="snížená",J127,0)</f>
        <v>0</v>
      </c>
      <c r="BG127" s="194">
        <f>IF(N127="zákl. přenesená",J127,0)</f>
        <v>0</v>
      </c>
      <c r="BH127" s="194">
        <f>IF(N127="sníž. přenesená",J127,0)</f>
        <v>0</v>
      </c>
      <c r="BI127" s="194">
        <f>IF(N127="nulová",J127,0)</f>
        <v>0</v>
      </c>
      <c r="BJ127" s="14" t="s">
        <v>80</v>
      </c>
      <c r="BK127" s="194">
        <f>ROUND(I127*H127,2)</f>
        <v>0</v>
      </c>
      <c r="BL127" s="14" t="s">
        <v>155</v>
      </c>
      <c r="BM127" s="193" t="s">
        <v>1493</v>
      </c>
    </row>
    <row r="128" spans="1:65" s="2" customFormat="1" ht="29.25">
      <c r="A128" s="31"/>
      <c r="B128" s="32"/>
      <c r="C128" s="33"/>
      <c r="D128" s="195" t="s">
        <v>157</v>
      </c>
      <c r="E128" s="33"/>
      <c r="F128" s="196" t="s">
        <v>1492</v>
      </c>
      <c r="G128" s="33"/>
      <c r="H128" s="33"/>
      <c r="I128" s="197"/>
      <c r="J128" s="33"/>
      <c r="K128" s="33"/>
      <c r="L128" s="36"/>
      <c r="M128" s="198"/>
      <c r="N128" s="199"/>
      <c r="O128" s="68"/>
      <c r="P128" s="68"/>
      <c r="Q128" s="68"/>
      <c r="R128" s="68"/>
      <c r="S128" s="68"/>
      <c r="T128" s="69"/>
      <c r="U128" s="31"/>
      <c r="V128" s="31"/>
      <c r="W128" s="31"/>
      <c r="X128" s="31"/>
      <c r="Y128" s="31"/>
      <c r="Z128" s="31"/>
      <c r="AA128" s="31"/>
      <c r="AB128" s="31"/>
      <c r="AC128" s="31"/>
      <c r="AD128" s="31"/>
      <c r="AE128" s="31"/>
      <c r="AT128" s="14" t="s">
        <v>157</v>
      </c>
      <c r="AU128" s="14" t="s">
        <v>80</v>
      </c>
    </row>
    <row r="129" spans="1:65" s="2" customFormat="1" ht="19.5">
      <c r="A129" s="31"/>
      <c r="B129" s="32"/>
      <c r="C129" s="33"/>
      <c r="D129" s="195" t="s">
        <v>495</v>
      </c>
      <c r="E129" s="33"/>
      <c r="F129" s="220" t="s">
        <v>1450</v>
      </c>
      <c r="G129" s="33"/>
      <c r="H129" s="33"/>
      <c r="I129" s="197"/>
      <c r="J129" s="33"/>
      <c r="K129" s="33"/>
      <c r="L129" s="36"/>
      <c r="M129" s="198"/>
      <c r="N129" s="199"/>
      <c r="O129" s="68"/>
      <c r="P129" s="68"/>
      <c r="Q129" s="68"/>
      <c r="R129" s="68"/>
      <c r="S129" s="68"/>
      <c r="T129" s="69"/>
      <c r="U129" s="31"/>
      <c r="V129" s="31"/>
      <c r="W129" s="31"/>
      <c r="X129" s="31"/>
      <c r="Y129" s="31"/>
      <c r="Z129" s="31"/>
      <c r="AA129" s="31"/>
      <c r="AB129" s="31"/>
      <c r="AC129" s="31"/>
      <c r="AD129" s="31"/>
      <c r="AE129" s="31"/>
      <c r="AT129" s="14" t="s">
        <v>495</v>
      </c>
      <c r="AU129" s="14" t="s">
        <v>80</v>
      </c>
    </row>
    <row r="130" spans="1:65" s="2" customFormat="1" ht="37.9" customHeight="1">
      <c r="A130" s="31"/>
      <c r="B130" s="32"/>
      <c r="C130" s="181" t="s">
        <v>82</v>
      </c>
      <c r="D130" s="181" t="s">
        <v>150</v>
      </c>
      <c r="E130" s="182" t="s">
        <v>1494</v>
      </c>
      <c r="F130" s="183" t="s">
        <v>1495</v>
      </c>
      <c r="G130" s="184" t="s">
        <v>197</v>
      </c>
      <c r="H130" s="185">
        <v>1</v>
      </c>
      <c r="I130" s="186">
        <v>0</v>
      </c>
      <c r="J130" s="187">
        <f>ROUND(I130*H130,2)</f>
        <v>0</v>
      </c>
      <c r="K130" s="183" t="s">
        <v>1448</v>
      </c>
      <c r="L130" s="188"/>
      <c r="M130" s="189" t="s">
        <v>1</v>
      </c>
      <c r="N130" s="190" t="s">
        <v>38</v>
      </c>
      <c r="O130" s="68"/>
      <c r="P130" s="191">
        <f>O130*H130</f>
        <v>0</v>
      </c>
      <c r="Q130" s="191">
        <v>0</v>
      </c>
      <c r="R130" s="191">
        <f>Q130*H130</f>
        <v>0</v>
      </c>
      <c r="S130" s="191">
        <v>0</v>
      </c>
      <c r="T130" s="192">
        <f>S130*H130</f>
        <v>0</v>
      </c>
      <c r="U130" s="31"/>
      <c r="V130" s="31"/>
      <c r="W130" s="31"/>
      <c r="X130" s="31"/>
      <c r="Y130" s="31"/>
      <c r="Z130" s="31"/>
      <c r="AA130" s="31"/>
      <c r="AB130" s="31"/>
      <c r="AC130" s="31"/>
      <c r="AD130" s="31"/>
      <c r="AE130" s="31"/>
      <c r="AR130" s="193" t="s">
        <v>155</v>
      </c>
      <c r="AT130" s="193" t="s">
        <v>150</v>
      </c>
      <c r="AU130" s="193" t="s">
        <v>80</v>
      </c>
      <c r="AY130" s="14" t="s">
        <v>149</v>
      </c>
      <c r="BE130" s="194">
        <f>IF(N130="základní",J130,0)</f>
        <v>0</v>
      </c>
      <c r="BF130" s="194">
        <f>IF(N130="snížená",J130,0)</f>
        <v>0</v>
      </c>
      <c r="BG130" s="194">
        <f>IF(N130="zákl. přenesená",J130,0)</f>
        <v>0</v>
      </c>
      <c r="BH130" s="194">
        <f>IF(N130="sníž. přenesená",J130,0)</f>
        <v>0</v>
      </c>
      <c r="BI130" s="194">
        <f>IF(N130="nulová",J130,0)</f>
        <v>0</v>
      </c>
      <c r="BJ130" s="14" t="s">
        <v>80</v>
      </c>
      <c r="BK130" s="194">
        <f>ROUND(I130*H130,2)</f>
        <v>0</v>
      </c>
      <c r="BL130" s="14" t="s">
        <v>155</v>
      </c>
      <c r="BM130" s="193" t="s">
        <v>1496</v>
      </c>
    </row>
    <row r="131" spans="1:65" s="2" customFormat="1" ht="19.5">
      <c r="A131" s="31"/>
      <c r="B131" s="32"/>
      <c r="C131" s="33"/>
      <c r="D131" s="195" t="s">
        <v>157</v>
      </c>
      <c r="E131" s="33"/>
      <c r="F131" s="196" t="s">
        <v>1495</v>
      </c>
      <c r="G131" s="33"/>
      <c r="H131" s="33"/>
      <c r="I131" s="197"/>
      <c r="J131" s="33"/>
      <c r="K131" s="33"/>
      <c r="L131" s="36"/>
      <c r="M131" s="198"/>
      <c r="N131" s="199"/>
      <c r="O131" s="68"/>
      <c r="P131" s="68"/>
      <c r="Q131" s="68"/>
      <c r="R131" s="68"/>
      <c r="S131" s="68"/>
      <c r="T131" s="69"/>
      <c r="U131" s="31"/>
      <c r="V131" s="31"/>
      <c r="W131" s="31"/>
      <c r="X131" s="31"/>
      <c r="Y131" s="31"/>
      <c r="Z131" s="31"/>
      <c r="AA131" s="31"/>
      <c r="AB131" s="31"/>
      <c r="AC131" s="31"/>
      <c r="AD131" s="31"/>
      <c r="AE131" s="31"/>
      <c r="AT131" s="14" t="s">
        <v>157</v>
      </c>
      <c r="AU131" s="14" t="s">
        <v>80</v>
      </c>
    </row>
    <row r="132" spans="1:65" s="2" customFormat="1" ht="19.5">
      <c r="A132" s="31"/>
      <c r="B132" s="32"/>
      <c r="C132" s="33"/>
      <c r="D132" s="195" t="s">
        <v>495</v>
      </c>
      <c r="E132" s="33"/>
      <c r="F132" s="220" t="s">
        <v>1450</v>
      </c>
      <c r="G132" s="33"/>
      <c r="H132" s="33"/>
      <c r="I132" s="197"/>
      <c r="J132" s="33"/>
      <c r="K132" s="33"/>
      <c r="L132" s="36"/>
      <c r="M132" s="198"/>
      <c r="N132" s="199"/>
      <c r="O132" s="68"/>
      <c r="P132" s="68"/>
      <c r="Q132" s="68"/>
      <c r="R132" s="68"/>
      <c r="S132" s="68"/>
      <c r="T132" s="69"/>
      <c r="U132" s="31"/>
      <c r="V132" s="31"/>
      <c r="W132" s="31"/>
      <c r="X132" s="31"/>
      <c r="Y132" s="31"/>
      <c r="Z132" s="31"/>
      <c r="AA132" s="31"/>
      <c r="AB132" s="31"/>
      <c r="AC132" s="31"/>
      <c r="AD132" s="31"/>
      <c r="AE132" s="31"/>
      <c r="AT132" s="14" t="s">
        <v>495</v>
      </c>
      <c r="AU132" s="14" t="s">
        <v>80</v>
      </c>
    </row>
    <row r="133" spans="1:65" s="2" customFormat="1" ht="37.9" customHeight="1">
      <c r="A133" s="31"/>
      <c r="B133" s="32"/>
      <c r="C133" s="181" t="s">
        <v>95</v>
      </c>
      <c r="D133" s="181" t="s">
        <v>150</v>
      </c>
      <c r="E133" s="182" t="s">
        <v>1497</v>
      </c>
      <c r="F133" s="183" t="s">
        <v>1498</v>
      </c>
      <c r="G133" s="184" t="s">
        <v>197</v>
      </c>
      <c r="H133" s="185">
        <v>1</v>
      </c>
      <c r="I133" s="186">
        <v>0</v>
      </c>
      <c r="J133" s="187">
        <f>ROUND(I133*H133,2)</f>
        <v>0</v>
      </c>
      <c r="K133" s="183" t="s">
        <v>1448</v>
      </c>
      <c r="L133" s="188"/>
      <c r="M133" s="189" t="s">
        <v>1</v>
      </c>
      <c r="N133" s="190" t="s">
        <v>38</v>
      </c>
      <c r="O133" s="68"/>
      <c r="P133" s="191">
        <f>O133*H133</f>
        <v>0</v>
      </c>
      <c r="Q133" s="191">
        <v>0</v>
      </c>
      <c r="R133" s="191">
        <f>Q133*H133</f>
        <v>0</v>
      </c>
      <c r="S133" s="191">
        <v>0</v>
      </c>
      <c r="T133" s="192">
        <f>S133*H133</f>
        <v>0</v>
      </c>
      <c r="U133" s="31"/>
      <c r="V133" s="31"/>
      <c r="W133" s="31"/>
      <c r="X133" s="31"/>
      <c r="Y133" s="31"/>
      <c r="Z133" s="31"/>
      <c r="AA133" s="31"/>
      <c r="AB133" s="31"/>
      <c r="AC133" s="31"/>
      <c r="AD133" s="31"/>
      <c r="AE133" s="31"/>
      <c r="AR133" s="193" t="s">
        <v>350</v>
      </c>
      <c r="AT133" s="193" t="s">
        <v>150</v>
      </c>
      <c r="AU133" s="193" t="s">
        <v>80</v>
      </c>
      <c r="AY133" s="14" t="s">
        <v>149</v>
      </c>
      <c r="BE133" s="194">
        <f>IF(N133="základní",J133,0)</f>
        <v>0</v>
      </c>
      <c r="BF133" s="194">
        <f>IF(N133="snížená",J133,0)</f>
        <v>0</v>
      </c>
      <c r="BG133" s="194">
        <f>IF(N133="zákl. přenesená",J133,0)</f>
        <v>0</v>
      </c>
      <c r="BH133" s="194">
        <f>IF(N133="sníž. přenesená",J133,0)</f>
        <v>0</v>
      </c>
      <c r="BI133" s="194">
        <f>IF(N133="nulová",J133,0)</f>
        <v>0</v>
      </c>
      <c r="BJ133" s="14" t="s">
        <v>80</v>
      </c>
      <c r="BK133" s="194">
        <f>ROUND(I133*H133,2)</f>
        <v>0</v>
      </c>
      <c r="BL133" s="14" t="s">
        <v>350</v>
      </c>
      <c r="BM133" s="193" t="s">
        <v>1499</v>
      </c>
    </row>
    <row r="134" spans="1:65" s="2" customFormat="1" ht="19.5">
      <c r="A134" s="31"/>
      <c r="B134" s="32"/>
      <c r="C134" s="33"/>
      <c r="D134" s="195" t="s">
        <v>157</v>
      </c>
      <c r="E134" s="33"/>
      <c r="F134" s="196" t="s">
        <v>1498</v>
      </c>
      <c r="G134" s="33"/>
      <c r="H134" s="33"/>
      <c r="I134" s="197"/>
      <c r="J134" s="33"/>
      <c r="K134" s="33"/>
      <c r="L134" s="36"/>
      <c r="M134" s="198"/>
      <c r="N134" s="199"/>
      <c r="O134" s="68"/>
      <c r="P134" s="68"/>
      <c r="Q134" s="68"/>
      <c r="R134" s="68"/>
      <c r="S134" s="68"/>
      <c r="T134" s="69"/>
      <c r="U134" s="31"/>
      <c r="V134" s="31"/>
      <c r="W134" s="31"/>
      <c r="X134" s="31"/>
      <c r="Y134" s="31"/>
      <c r="Z134" s="31"/>
      <c r="AA134" s="31"/>
      <c r="AB134" s="31"/>
      <c r="AC134" s="31"/>
      <c r="AD134" s="31"/>
      <c r="AE134" s="31"/>
      <c r="AT134" s="14" t="s">
        <v>157</v>
      </c>
      <c r="AU134" s="14" t="s">
        <v>80</v>
      </c>
    </row>
    <row r="135" spans="1:65" s="2" customFormat="1" ht="19.5">
      <c r="A135" s="31"/>
      <c r="B135" s="32"/>
      <c r="C135" s="33"/>
      <c r="D135" s="195" t="s">
        <v>495</v>
      </c>
      <c r="E135" s="33"/>
      <c r="F135" s="220" t="s">
        <v>1450</v>
      </c>
      <c r="G135" s="33"/>
      <c r="H135" s="33"/>
      <c r="I135" s="197"/>
      <c r="J135" s="33"/>
      <c r="K135" s="33"/>
      <c r="L135" s="36"/>
      <c r="M135" s="198"/>
      <c r="N135" s="199"/>
      <c r="O135" s="68"/>
      <c r="P135" s="68"/>
      <c r="Q135" s="68"/>
      <c r="R135" s="68"/>
      <c r="S135" s="68"/>
      <c r="T135" s="69"/>
      <c r="U135" s="31"/>
      <c r="V135" s="31"/>
      <c r="W135" s="31"/>
      <c r="X135" s="31"/>
      <c r="Y135" s="31"/>
      <c r="Z135" s="31"/>
      <c r="AA135" s="31"/>
      <c r="AB135" s="31"/>
      <c r="AC135" s="31"/>
      <c r="AD135" s="31"/>
      <c r="AE135" s="31"/>
      <c r="AT135" s="14" t="s">
        <v>495</v>
      </c>
      <c r="AU135" s="14" t="s">
        <v>80</v>
      </c>
    </row>
    <row r="136" spans="1:65" s="2" customFormat="1" ht="37.9" customHeight="1">
      <c r="A136" s="31"/>
      <c r="B136" s="32"/>
      <c r="C136" s="181" t="s">
        <v>164</v>
      </c>
      <c r="D136" s="181" t="s">
        <v>150</v>
      </c>
      <c r="E136" s="182" t="s">
        <v>1500</v>
      </c>
      <c r="F136" s="183" t="s">
        <v>1501</v>
      </c>
      <c r="G136" s="184" t="s">
        <v>197</v>
      </c>
      <c r="H136" s="185">
        <v>1</v>
      </c>
      <c r="I136" s="186">
        <v>0</v>
      </c>
      <c r="J136" s="187">
        <f>ROUND(I136*H136,2)</f>
        <v>0</v>
      </c>
      <c r="K136" s="183" t="s">
        <v>1448</v>
      </c>
      <c r="L136" s="188"/>
      <c r="M136" s="189" t="s">
        <v>1</v>
      </c>
      <c r="N136" s="190" t="s">
        <v>38</v>
      </c>
      <c r="O136" s="68"/>
      <c r="P136" s="191">
        <f>O136*H136</f>
        <v>0</v>
      </c>
      <c r="Q136" s="191">
        <v>0</v>
      </c>
      <c r="R136" s="191">
        <f>Q136*H136</f>
        <v>0</v>
      </c>
      <c r="S136" s="191">
        <v>0</v>
      </c>
      <c r="T136" s="192">
        <f>S136*H136</f>
        <v>0</v>
      </c>
      <c r="U136" s="31"/>
      <c r="V136" s="31"/>
      <c r="W136" s="31"/>
      <c r="X136" s="31"/>
      <c r="Y136" s="31"/>
      <c r="Z136" s="31"/>
      <c r="AA136" s="31"/>
      <c r="AB136" s="31"/>
      <c r="AC136" s="31"/>
      <c r="AD136" s="31"/>
      <c r="AE136" s="31"/>
      <c r="AR136" s="193" t="s">
        <v>350</v>
      </c>
      <c r="AT136" s="193" t="s">
        <v>150</v>
      </c>
      <c r="AU136" s="193" t="s">
        <v>80</v>
      </c>
      <c r="AY136" s="14" t="s">
        <v>149</v>
      </c>
      <c r="BE136" s="194">
        <f>IF(N136="základní",J136,0)</f>
        <v>0</v>
      </c>
      <c r="BF136" s="194">
        <f>IF(N136="snížená",J136,0)</f>
        <v>0</v>
      </c>
      <c r="BG136" s="194">
        <f>IF(N136="zákl. přenesená",J136,0)</f>
        <v>0</v>
      </c>
      <c r="BH136" s="194">
        <f>IF(N136="sníž. přenesená",J136,0)</f>
        <v>0</v>
      </c>
      <c r="BI136" s="194">
        <f>IF(N136="nulová",J136,0)</f>
        <v>0</v>
      </c>
      <c r="BJ136" s="14" t="s">
        <v>80</v>
      </c>
      <c r="BK136" s="194">
        <f>ROUND(I136*H136,2)</f>
        <v>0</v>
      </c>
      <c r="BL136" s="14" t="s">
        <v>350</v>
      </c>
      <c r="BM136" s="193" t="s">
        <v>1502</v>
      </c>
    </row>
    <row r="137" spans="1:65" s="2" customFormat="1" ht="19.5">
      <c r="A137" s="31"/>
      <c r="B137" s="32"/>
      <c r="C137" s="33"/>
      <c r="D137" s="195" t="s">
        <v>157</v>
      </c>
      <c r="E137" s="33"/>
      <c r="F137" s="196" t="s">
        <v>1501</v>
      </c>
      <c r="G137" s="33"/>
      <c r="H137" s="33"/>
      <c r="I137" s="197"/>
      <c r="J137" s="33"/>
      <c r="K137" s="33"/>
      <c r="L137" s="36"/>
      <c r="M137" s="198"/>
      <c r="N137" s="199"/>
      <c r="O137" s="68"/>
      <c r="P137" s="68"/>
      <c r="Q137" s="68"/>
      <c r="R137" s="68"/>
      <c r="S137" s="68"/>
      <c r="T137" s="69"/>
      <c r="U137" s="31"/>
      <c r="V137" s="31"/>
      <c r="W137" s="31"/>
      <c r="X137" s="31"/>
      <c r="Y137" s="31"/>
      <c r="Z137" s="31"/>
      <c r="AA137" s="31"/>
      <c r="AB137" s="31"/>
      <c r="AC137" s="31"/>
      <c r="AD137" s="31"/>
      <c r="AE137" s="31"/>
      <c r="AT137" s="14" t="s">
        <v>157</v>
      </c>
      <c r="AU137" s="14" t="s">
        <v>80</v>
      </c>
    </row>
    <row r="138" spans="1:65" s="2" customFormat="1" ht="19.5">
      <c r="A138" s="31"/>
      <c r="B138" s="32"/>
      <c r="C138" s="33"/>
      <c r="D138" s="195" t="s">
        <v>495</v>
      </c>
      <c r="E138" s="33"/>
      <c r="F138" s="220" t="s">
        <v>1450</v>
      </c>
      <c r="G138" s="33"/>
      <c r="H138" s="33"/>
      <c r="I138" s="197"/>
      <c r="J138" s="33"/>
      <c r="K138" s="33"/>
      <c r="L138" s="36"/>
      <c r="M138" s="198"/>
      <c r="N138" s="199"/>
      <c r="O138" s="68"/>
      <c r="P138" s="68"/>
      <c r="Q138" s="68"/>
      <c r="R138" s="68"/>
      <c r="S138" s="68"/>
      <c r="T138" s="69"/>
      <c r="U138" s="31"/>
      <c r="V138" s="31"/>
      <c r="W138" s="31"/>
      <c r="X138" s="31"/>
      <c r="Y138" s="31"/>
      <c r="Z138" s="31"/>
      <c r="AA138" s="31"/>
      <c r="AB138" s="31"/>
      <c r="AC138" s="31"/>
      <c r="AD138" s="31"/>
      <c r="AE138" s="31"/>
      <c r="AT138" s="14" t="s">
        <v>495</v>
      </c>
      <c r="AU138" s="14" t="s">
        <v>80</v>
      </c>
    </row>
    <row r="139" spans="1:65" s="2" customFormat="1" ht="37.9" customHeight="1">
      <c r="A139" s="31"/>
      <c r="B139" s="32"/>
      <c r="C139" s="181" t="s">
        <v>168</v>
      </c>
      <c r="D139" s="181" t="s">
        <v>150</v>
      </c>
      <c r="E139" s="182" t="s">
        <v>1503</v>
      </c>
      <c r="F139" s="183" t="s">
        <v>1504</v>
      </c>
      <c r="G139" s="184" t="s">
        <v>197</v>
      </c>
      <c r="H139" s="185">
        <v>1</v>
      </c>
      <c r="I139" s="186">
        <v>0</v>
      </c>
      <c r="J139" s="187">
        <f>ROUND(I139*H139,2)</f>
        <v>0</v>
      </c>
      <c r="K139" s="183" t="s">
        <v>1448</v>
      </c>
      <c r="L139" s="188"/>
      <c r="M139" s="189" t="s">
        <v>1</v>
      </c>
      <c r="N139" s="190" t="s">
        <v>38</v>
      </c>
      <c r="O139" s="68"/>
      <c r="P139" s="191">
        <f>O139*H139</f>
        <v>0</v>
      </c>
      <c r="Q139" s="191">
        <v>0</v>
      </c>
      <c r="R139" s="191">
        <f>Q139*H139</f>
        <v>0</v>
      </c>
      <c r="S139" s="191">
        <v>0</v>
      </c>
      <c r="T139" s="192">
        <f>S139*H139</f>
        <v>0</v>
      </c>
      <c r="U139" s="31"/>
      <c r="V139" s="31"/>
      <c r="W139" s="31"/>
      <c r="X139" s="31"/>
      <c r="Y139" s="31"/>
      <c r="Z139" s="31"/>
      <c r="AA139" s="31"/>
      <c r="AB139" s="31"/>
      <c r="AC139" s="31"/>
      <c r="AD139" s="31"/>
      <c r="AE139" s="31"/>
      <c r="AR139" s="193" t="s">
        <v>350</v>
      </c>
      <c r="AT139" s="193" t="s">
        <v>150</v>
      </c>
      <c r="AU139" s="193" t="s">
        <v>80</v>
      </c>
      <c r="AY139" s="14" t="s">
        <v>149</v>
      </c>
      <c r="BE139" s="194">
        <f>IF(N139="základní",J139,0)</f>
        <v>0</v>
      </c>
      <c r="BF139" s="194">
        <f>IF(N139="snížená",J139,0)</f>
        <v>0</v>
      </c>
      <c r="BG139" s="194">
        <f>IF(N139="zákl. přenesená",J139,0)</f>
        <v>0</v>
      </c>
      <c r="BH139" s="194">
        <f>IF(N139="sníž. přenesená",J139,0)</f>
        <v>0</v>
      </c>
      <c r="BI139" s="194">
        <f>IF(N139="nulová",J139,0)</f>
        <v>0</v>
      </c>
      <c r="BJ139" s="14" t="s">
        <v>80</v>
      </c>
      <c r="BK139" s="194">
        <f>ROUND(I139*H139,2)</f>
        <v>0</v>
      </c>
      <c r="BL139" s="14" t="s">
        <v>350</v>
      </c>
      <c r="BM139" s="193" t="s">
        <v>1505</v>
      </c>
    </row>
    <row r="140" spans="1:65" s="2" customFormat="1" ht="19.5">
      <c r="A140" s="31"/>
      <c r="B140" s="32"/>
      <c r="C140" s="33"/>
      <c r="D140" s="195" t="s">
        <v>157</v>
      </c>
      <c r="E140" s="33"/>
      <c r="F140" s="196" t="s">
        <v>1504</v>
      </c>
      <c r="G140" s="33"/>
      <c r="H140" s="33"/>
      <c r="I140" s="197"/>
      <c r="J140" s="33"/>
      <c r="K140" s="33"/>
      <c r="L140" s="36"/>
      <c r="M140" s="198"/>
      <c r="N140" s="199"/>
      <c r="O140" s="68"/>
      <c r="P140" s="68"/>
      <c r="Q140" s="68"/>
      <c r="R140" s="68"/>
      <c r="S140" s="68"/>
      <c r="T140" s="69"/>
      <c r="U140" s="31"/>
      <c r="V140" s="31"/>
      <c r="W140" s="31"/>
      <c r="X140" s="31"/>
      <c r="Y140" s="31"/>
      <c r="Z140" s="31"/>
      <c r="AA140" s="31"/>
      <c r="AB140" s="31"/>
      <c r="AC140" s="31"/>
      <c r="AD140" s="31"/>
      <c r="AE140" s="31"/>
      <c r="AT140" s="14" t="s">
        <v>157</v>
      </c>
      <c r="AU140" s="14" t="s">
        <v>80</v>
      </c>
    </row>
    <row r="141" spans="1:65" s="2" customFormat="1" ht="19.5">
      <c r="A141" s="31"/>
      <c r="B141" s="32"/>
      <c r="C141" s="33"/>
      <c r="D141" s="195" t="s">
        <v>495</v>
      </c>
      <c r="E141" s="33"/>
      <c r="F141" s="220" t="s">
        <v>1450</v>
      </c>
      <c r="G141" s="33"/>
      <c r="H141" s="33"/>
      <c r="I141" s="197"/>
      <c r="J141" s="33"/>
      <c r="K141" s="33"/>
      <c r="L141" s="36"/>
      <c r="M141" s="198"/>
      <c r="N141" s="199"/>
      <c r="O141" s="68"/>
      <c r="P141" s="68"/>
      <c r="Q141" s="68"/>
      <c r="R141" s="68"/>
      <c r="S141" s="68"/>
      <c r="T141" s="69"/>
      <c r="U141" s="31"/>
      <c r="V141" s="31"/>
      <c r="W141" s="31"/>
      <c r="X141" s="31"/>
      <c r="Y141" s="31"/>
      <c r="Z141" s="31"/>
      <c r="AA141" s="31"/>
      <c r="AB141" s="31"/>
      <c r="AC141" s="31"/>
      <c r="AD141" s="31"/>
      <c r="AE141" s="31"/>
      <c r="AT141" s="14" t="s">
        <v>495</v>
      </c>
      <c r="AU141" s="14" t="s">
        <v>80</v>
      </c>
    </row>
    <row r="142" spans="1:65" s="2" customFormat="1" ht="37.9" customHeight="1">
      <c r="A142" s="31"/>
      <c r="B142" s="32"/>
      <c r="C142" s="181" t="s">
        <v>172</v>
      </c>
      <c r="D142" s="181" t="s">
        <v>150</v>
      </c>
      <c r="E142" s="182" t="s">
        <v>1506</v>
      </c>
      <c r="F142" s="183" t="s">
        <v>1507</v>
      </c>
      <c r="G142" s="184" t="s">
        <v>197</v>
      </c>
      <c r="H142" s="185">
        <v>1</v>
      </c>
      <c r="I142" s="186">
        <v>0</v>
      </c>
      <c r="J142" s="187">
        <f>ROUND(I142*H142,2)</f>
        <v>0</v>
      </c>
      <c r="K142" s="183" t="s">
        <v>1448</v>
      </c>
      <c r="L142" s="188"/>
      <c r="M142" s="189" t="s">
        <v>1</v>
      </c>
      <c r="N142" s="190" t="s">
        <v>38</v>
      </c>
      <c r="O142" s="68"/>
      <c r="P142" s="191">
        <f>O142*H142</f>
        <v>0</v>
      </c>
      <c r="Q142" s="191">
        <v>0</v>
      </c>
      <c r="R142" s="191">
        <f>Q142*H142</f>
        <v>0</v>
      </c>
      <c r="S142" s="191">
        <v>0</v>
      </c>
      <c r="T142" s="192">
        <f>S142*H142</f>
        <v>0</v>
      </c>
      <c r="U142" s="31"/>
      <c r="V142" s="31"/>
      <c r="W142" s="31"/>
      <c r="X142" s="31"/>
      <c r="Y142" s="31"/>
      <c r="Z142" s="31"/>
      <c r="AA142" s="31"/>
      <c r="AB142" s="31"/>
      <c r="AC142" s="31"/>
      <c r="AD142" s="31"/>
      <c r="AE142" s="31"/>
      <c r="AR142" s="193" t="s">
        <v>350</v>
      </c>
      <c r="AT142" s="193" t="s">
        <v>150</v>
      </c>
      <c r="AU142" s="193" t="s">
        <v>80</v>
      </c>
      <c r="AY142" s="14" t="s">
        <v>149</v>
      </c>
      <c r="BE142" s="194">
        <f>IF(N142="základní",J142,0)</f>
        <v>0</v>
      </c>
      <c r="BF142" s="194">
        <f>IF(N142="snížená",J142,0)</f>
        <v>0</v>
      </c>
      <c r="BG142" s="194">
        <f>IF(N142="zákl. přenesená",J142,0)</f>
        <v>0</v>
      </c>
      <c r="BH142" s="194">
        <f>IF(N142="sníž. přenesená",J142,0)</f>
        <v>0</v>
      </c>
      <c r="BI142" s="194">
        <f>IF(N142="nulová",J142,0)</f>
        <v>0</v>
      </c>
      <c r="BJ142" s="14" t="s">
        <v>80</v>
      </c>
      <c r="BK142" s="194">
        <f>ROUND(I142*H142,2)</f>
        <v>0</v>
      </c>
      <c r="BL142" s="14" t="s">
        <v>350</v>
      </c>
      <c r="BM142" s="193" t="s">
        <v>1508</v>
      </c>
    </row>
    <row r="143" spans="1:65" s="2" customFormat="1" ht="19.5">
      <c r="A143" s="31"/>
      <c r="B143" s="32"/>
      <c r="C143" s="33"/>
      <c r="D143" s="195" t="s">
        <v>157</v>
      </c>
      <c r="E143" s="33"/>
      <c r="F143" s="196" t="s">
        <v>1507</v>
      </c>
      <c r="G143" s="33"/>
      <c r="H143" s="33"/>
      <c r="I143" s="197"/>
      <c r="J143" s="33"/>
      <c r="K143" s="33"/>
      <c r="L143" s="36"/>
      <c r="M143" s="198"/>
      <c r="N143" s="199"/>
      <c r="O143" s="68"/>
      <c r="P143" s="68"/>
      <c r="Q143" s="68"/>
      <c r="R143" s="68"/>
      <c r="S143" s="68"/>
      <c r="T143" s="69"/>
      <c r="U143" s="31"/>
      <c r="V143" s="31"/>
      <c r="W143" s="31"/>
      <c r="X143" s="31"/>
      <c r="Y143" s="31"/>
      <c r="Z143" s="31"/>
      <c r="AA143" s="31"/>
      <c r="AB143" s="31"/>
      <c r="AC143" s="31"/>
      <c r="AD143" s="31"/>
      <c r="AE143" s="31"/>
      <c r="AT143" s="14" t="s">
        <v>157</v>
      </c>
      <c r="AU143" s="14" t="s">
        <v>80</v>
      </c>
    </row>
    <row r="144" spans="1:65" s="2" customFormat="1" ht="19.5">
      <c r="A144" s="31"/>
      <c r="B144" s="32"/>
      <c r="C144" s="33"/>
      <c r="D144" s="195" t="s">
        <v>495</v>
      </c>
      <c r="E144" s="33"/>
      <c r="F144" s="220" t="s">
        <v>1450</v>
      </c>
      <c r="G144" s="33"/>
      <c r="H144" s="33"/>
      <c r="I144" s="197"/>
      <c r="J144" s="33"/>
      <c r="K144" s="33"/>
      <c r="L144" s="36"/>
      <c r="M144" s="198"/>
      <c r="N144" s="199"/>
      <c r="O144" s="68"/>
      <c r="P144" s="68"/>
      <c r="Q144" s="68"/>
      <c r="R144" s="68"/>
      <c r="S144" s="68"/>
      <c r="T144" s="69"/>
      <c r="U144" s="31"/>
      <c r="V144" s="31"/>
      <c r="W144" s="31"/>
      <c r="X144" s="31"/>
      <c r="Y144" s="31"/>
      <c r="Z144" s="31"/>
      <c r="AA144" s="31"/>
      <c r="AB144" s="31"/>
      <c r="AC144" s="31"/>
      <c r="AD144" s="31"/>
      <c r="AE144" s="31"/>
      <c r="AT144" s="14" t="s">
        <v>495</v>
      </c>
      <c r="AU144" s="14" t="s">
        <v>80</v>
      </c>
    </row>
    <row r="145" spans="1:65" s="2" customFormat="1" ht="37.9" customHeight="1">
      <c r="A145" s="31"/>
      <c r="B145" s="32"/>
      <c r="C145" s="181" t="s">
        <v>176</v>
      </c>
      <c r="D145" s="181" t="s">
        <v>150</v>
      </c>
      <c r="E145" s="182" t="s">
        <v>1509</v>
      </c>
      <c r="F145" s="183" t="s">
        <v>1510</v>
      </c>
      <c r="G145" s="184" t="s">
        <v>197</v>
      </c>
      <c r="H145" s="185">
        <v>1</v>
      </c>
      <c r="I145" s="186">
        <v>0</v>
      </c>
      <c r="J145" s="187">
        <f>ROUND(I145*H145,2)</f>
        <v>0</v>
      </c>
      <c r="K145" s="183" t="s">
        <v>1448</v>
      </c>
      <c r="L145" s="188"/>
      <c r="M145" s="189" t="s">
        <v>1</v>
      </c>
      <c r="N145" s="190" t="s">
        <v>38</v>
      </c>
      <c r="O145" s="68"/>
      <c r="P145" s="191">
        <f>O145*H145</f>
        <v>0</v>
      </c>
      <c r="Q145" s="191">
        <v>0</v>
      </c>
      <c r="R145" s="191">
        <f>Q145*H145</f>
        <v>0</v>
      </c>
      <c r="S145" s="191">
        <v>0</v>
      </c>
      <c r="T145" s="192">
        <f>S145*H145</f>
        <v>0</v>
      </c>
      <c r="U145" s="31"/>
      <c r="V145" s="31"/>
      <c r="W145" s="31"/>
      <c r="X145" s="31"/>
      <c r="Y145" s="31"/>
      <c r="Z145" s="31"/>
      <c r="AA145" s="31"/>
      <c r="AB145" s="31"/>
      <c r="AC145" s="31"/>
      <c r="AD145" s="31"/>
      <c r="AE145" s="31"/>
      <c r="AR145" s="193" t="s">
        <v>350</v>
      </c>
      <c r="AT145" s="193" t="s">
        <v>150</v>
      </c>
      <c r="AU145" s="193" t="s">
        <v>80</v>
      </c>
      <c r="AY145" s="14" t="s">
        <v>149</v>
      </c>
      <c r="BE145" s="194">
        <f>IF(N145="základní",J145,0)</f>
        <v>0</v>
      </c>
      <c r="BF145" s="194">
        <f>IF(N145="snížená",J145,0)</f>
        <v>0</v>
      </c>
      <c r="BG145" s="194">
        <f>IF(N145="zákl. přenesená",J145,0)</f>
        <v>0</v>
      </c>
      <c r="BH145" s="194">
        <f>IF(N145="sníž. přenesená",J145,0)</f>
        <v>0</v>
      </c>
      <c r="BI145" s="194">
        <f>IF(N145="nulová",J145,0)</f>
        <v>0</v>
      </c>
      <c r="BJ145" s="14" t="s">
        <v>80</v>
      </c>
      <c r="BK145" s="194">
        <f>ROUND(I145*H145,2)</f>
        <v>0</v>
      </c>
      <c r="BL145" s="14" t="s">
        <v>350</v>
      </c>
      <c r="BM145" s="193" t="s">
        <v>1511</v>
      </c>
    </row>
    <row r="146" spans="1:65" s="2" customFormat="1" ht="29.25">
      <c r="A146" s="31"/>
      <c r="B146" s="32"/>
      <c r="C146" s="33"/>
      <c r="D146" s="195" t="s">
        <v>157</v>
      </c>
      <c r="E146" s="33"/>
      <c r="F146" s="196" t="s">
        <v>1510</v>
      </c>
      <c r="G146" s="33"/>
      <c r="H146" s="33"/>
      <c r="I146" s="197"/>
      <c r="J146" s="33"/>
      <c r="K146" s="33"/>
      <c r="L146" s="36"/>
      <c r="M146" s="198"/>
      <c r="N146" s="199"/>
      <c r="O146" s="68"/>
      <c r="P146" s="68"/>
      <c r="Q146" s="68"/>
      <c r="R146" s="68"/>
      <c r="S146" s="68"/>
      <c r="T146" s="69"/>
      <c r="U146" s="31"/>
      <c r="V146" s="31"/>
      <c r="W146" s="31"/>
      <c r="X146" s="31"/>
      <c r="Y146" s="31"/>
      <c r="Z146" s="31"/>
      <c r="AA146" s="31"/>
      <c r="AB146" s="31"/>
      <c r="AC146" s="31"/>
      <c r="AD146" s="31"/>
      <c r="AE146" s="31"/>
      <c r="AT146" s="14" t="s">
        <v>157</v>
      </c>
      <c r="AU146" s="14" t="s">
        <v>80</v>
      </c>
    </row>
    <row r="147" spans="1:65" s="2" customFormat="1" ht="19.5">
      <c r="A147" s="31"/>
      <c r="B147" s="32"/>
      <c r="C147" s="33"/>
      <c r="D147" s="195" t="s">
        <v>495</v>
      </c>
      <c r="E147" s="33"/>
      <c r="F147" s="220" t="s">
        <v>1450</v>
      </c>
      <c r="G147" s="33"/>
      <c r="H147" s="33"/>
      <c r="I147" s="197"/>
      <c r="J147" s="33"/>
      <c r="K147" s="33"/>
      <c r="L147" s="36"/>
      <c r="M147" s="198"/>
      <c r="N147" s="199"/>
      <c r="O147" s="68"/>
      <c r="P147" s="68"/>
      <c r="Q147" s="68"/>
      <c r="R147" s="68"/>
      <c r="S147" s="68"/>
      <c r="T147" s="69"/>
      <c r="U147" s="31"/>
      <c r="V147" s="31"/>
      <c r="W147" s="31"/>
      <c r="X147" s="31"/>
      <c r="Y147" s="31"/>
      <c r="Z147" s="31"/>
      <c r="AA147" s="31"/>
      <c r="AB147" s="31"/>
      <c r="AC147" s="31"/>
      <c r="AD147" s="31"/>
      <c r="AE147" s="31"/>
      <c r="AT147" s="14" t="s">
        <v>495</v>
      </c>
      <c r="AU147" s="14" t="s">
        <v>80</v>
      </c>
    </row>
    <row r="148" spans="1:65" s="2" customFormat="1" ht="37.9" customHeight="1">
      <c r="A148" s="31"/>
      <c r="B148" s="32"/>
      <c r="C148" s="181" t="s">
        <v>180</v>
      </c>
      <c r="D148" s="181" t="s">
        <v>150</v>
      </c>
      <c r="E148" s="182" t="s">
        <v>1512</v>
      </c>
      <c r="F148" s="183" t="s">
        <v>1513</v>
      </c>
      <c r="G148" s="184" t="s">
        <v>197</v>
      </c>
      <c r="H148" s="185">
        <v>1</v>
      </c>
      <c r="I148" s="186">
        <v>0</v>
      </c>
      <c r="J148" s="187">
        <f>ROUND(I148*H148,2)</f>
        <v>0</v>
      </c>
      <c r="K148" s="183" t="s">
        <v>1448</v>
      </c>
      <c r="L148" s="188"/>
      <c r="M148" s="189" t="s">
        <v>1</v>
      </c>
      <c r="N148" s="190" t="s">
        <v>38</v>
      </c>
      <c r="O148" s="68"/>
      <c r="P148" s="191">
        <f>O148*H148</f>
        <v>0</v>
      </c>
      <c r="Q148" s="191">
        <v>0</v>
      </c>
      <c r="R148" s="191">
        <f>Q148*H148</f>
        <v>0</v>
      </c>
      <c r="S148" s="191">
        <v>0</v>
      </c>
      <c r="T148" s="192">
        <f>S148*H148</f>
        <v>0</v>
      </c>
      <c r="U148" s="31"/>
      <c r="V148" s="31"/>
      <c r="W148" s="31"/>
      <c r="X148" s="31"/>
      <c r="Y148" s="31"/>
      <c r="Z148" s="31"/>
      <c r="AA148" s="31"/>
      <c r="AB148" s="31"/>
      <c r="AC148" s="31"/>
      <c r="AD148" s="31"/>
      <c r="AE148" s="31"/>
      <c r="AR148" s="193" t="s">
        <v>350</v>
      </c>
      <c r="AT148" s="193" t="s">
        <v>150</v>
      </c>
      <c r="AU148" s="193" t="s">
        <v>80</v>
      </c>
      <c r="AY148" s="14" t="s">
        <v>149</v>
      </c>
      <c r="BE148" s="194">
        <f>IF(N148="základní",J148,0)</f>
        <v>0</v>
      </c>
      <c r="BF148" s="194">
        <f>IF(N148="snížená",J148,0)</f>
        <v>0</v>
      </c>
      <c r="BG148" s="194">
        <f>IF(N148="zákl. přenesená",J148,0)</f>
        <v>0</v>
      </c>
      <c r="BH148" s="194">
        <f>IF(N148="sníž. přenesená",J148,0)</f>
        <v>0</v>
      </c>
      <c r="BI148" s="194">
        <f>IF(N148="nulová",J148,0)</f>
        <v>0</v>
      </c>
      <c r="BJ148" s="14" t="s">
        <v>80</v>
      </c>
      <c r="BK148" s="194">
        <f>ROUND(I148*H148,2)</f>
        <v>0</v>
      </c>
      <c r="BL148" s="14" t="s">
        <v>350</v>
      </c>
      <c r="BM148" s="193" t="s">
        <v>1514</v>
      </c>
    </row>
    <row r="149" spans="1:65" s="2" customFormat="1" ht="29.25">
      <c r="A149" s="31"/>
      <c r="B149" s="32"/>
      <c r="C149" s="33"/>
      <c r="D149" s="195" t="s">
        <v>157</v>
      </c>
      <c r="E149" s="33"/>
      <c r="F149" s="196" t="s">
        <v>1513</v>
      </c>
      <c r="G149" s="33"/>
      <c r="H149" s="33"/>
      <c r="I149" s="197"/>
      <c r="J149" s="33"/>
      <c r="K149" s="33"/>
      <c r="L149" s="36"/>
      <c r="M149" s="198"/>
      <c r="N149" s="199"/>
      <c r="O149" s="68"/>
      <c r="P149" s="68"/>
      <c r="Q149" s="68"/>
      <c r="R149" s="68"/>
      <c r="S149" s="68"/>
      <c r="T149" s="69"/>
      <c r="U149" s="31"/>
      <c r="V149" s="31"/>
      <c r="W149" s="31"/>
      <c r="X149" s="31"/>
      <c r="Y149" s="31"/>
      <c r="Z149" s="31"/>
      <c r="AA149" s="31"/>
      <c r="AB149" s="31"/>
      <c r="AC149" s="31"/>
      <c r="AD149" s="31"/>
      <c r="AE149" s="31"/>
      <c r="AT149" s="14" t="s">
        <v>157</v>
      </c>
      <c r="AU149" s="14" t="s">
        <v>80</v>
      </c>
    </row>
    <row r="150" spans="1:65" s="2" customFormat="1" ht="19.5">
      <c r="A150" s="31"/>
      <c r="B150" s="32"/>
      <c r="C150" s="33"/>
      <c r="D150" s="195" t="s">
        <v>495</v>
      </c>
      <c r="E150" s="33"/>
      <c r="F150" s="220" t="s">
        <v>1450</v>
      </c>
      <c r="G150" s="33"/>
      <c r="H150" s="33"/>
      <c r="I150" s="197"/>
      <c r="J150" s="33"/>
      <c r="K150" s="33"/>
      <c r="L150" s="36"/>
      <c r="M150" s="198"/>
      <c r="N150" s="199"/>
      <c r="O150" s="68"/>
      <c r="P150" s="68"/>
      <c r="Q150" s="68"/>
      <c r="R150" s="68"/>
      <c r="S150" s="68"/>
      <c r="T150" s="69"/>
      <c r="U150" s="31"/>
      <c r="V150" s="31"/>
      <c r="W150" s="31"/>
      <c r="X150" s="31"/>
      <c r="Y150" s="31"/>
      <c r="Z150" s="31"/>
      <c r="AA150" s="31"/>
      <c r="AB150" s="31"/>
      <c r="AC150" s="31"/>
      <c r="AD150" s="31"/>
      <c r="AE150" s="31"/>
      <c r="AT150" s="14" t="s">
        <v>495</v>
      </c>
      <c r="AU150" s="14" t="s">
        <v>80</v>
      </c>
    </row>
    <row r="151" spans="1:65" s="2" customFormat="1" ht="37.9" customHeight="1">
      <c r="A151" s="31"/>
      <c r="B151" s="32"/>
      <c r="C151" s="181" t="s">
        <v>184</v>
      </c>
      <c r="D151" s="181" t="s">
        <v>150</v>
      </c>
      <c r="E151" s="182" t="s">
        <v>1515</v>
      </c>
      <c r="F151" s="183" t="s">
        <v>1516</v>
      </c>
      <c r="G151" s="184" t="s">
        <v>197</v>
      </c>
      <c r="H151" s="185">
        <v>1</v>
      </c>
      <c r="I151" s="186">
        <v>0</v>
      </c>
      <c r="J151" s="187">
        <f>ROUND(I151*H151,2)</f>
        <v>0</v>
      </c>
      <c r="K151" s="183" t="s">
        <v>1448</v>
      </c>
      <c r="L151" s="188"/>
      <c r="M151" s="189" t="s">
        <v>1</v>
      </c>
      <c r="N151" s="190" t="s">
        <v>38</v>
      </c>
      <c r="O151" s="68"/>
      <c r="P151" s="191">
        <f>O151*H151</f>
        <v>0</v>
      </c>
      <c r="Q151" s="191">
        <v>0</v>
      </c>
      <c r="R151" s="191">
        <f>Q151*H151</f>
        <v>0</v>
      </c>
      <c r="S151" s="191">
        <v>0</v>
      </c>
      <c r="T151" s="192">
        <f>S151*H151</f>
        <v>0</v>
      </c>
      <c r="U151" s="31"/>
      <c r="V151" s="31"/>
      <c r="W151" s="31"/>
      <c r="X151" s="31"/>
      <c r="Y151" s="31"/>
      <c r="Z151" s="31"/>
      <c r="AA151" s="31"/>
      <c r="AB151" s="31"/>
      <c r="AC151" s="31"/>
      <c r="AD151" s="31"/>
      <c r="AE151" s="31"/>
      <c r="AR151" s="193" t="s">
        <v>350</v>
      </c>
      <c r="AT151" s="193" t="s">
        <v>150</v>
      </c>
      <c r="AU151" s="193" t="s">
        <v>80</v>
      </c>
      <c r="AY151" s="14" t="s">
        <v>149</v>
      </c>
      <c r="BE151" s="194">
        <f>IF(N151="základní",J151,0)</f>
        <v>0</v>
      </c>
      <c r="BF151" s="194">
        <f>IF(N151="snížená",J151,0)</f>
        <v>0</v>
      </c>
      <c r="BG151" s="194">
        <f>IF(N151="zákl. přenesená",J151,0)</f>
        <v>0</v>
      </c>
      <c r="BH151" s="194">
        <f>IF(N151="sníž. přenesená",J151,0)</f>
        <v>0</v>
      </c>
      <c r="BI151" s="194">
        <f>IF(N151="nulová",J151,0)</f>
        <v>0</v>
      </c>
      <c r="BJ151" s="14" t="s">
        <v>80</v>
      </c>
      <c r="BK151" s="194">
        <f>ROUND(I151*H151,2)</f>
        <v>0</v>
      </c>
      <c r="BL151" s="14" t="s">
        <v>350</v>
      </c>
      <c r="BM151" s="193" t="s">
        <v>1517</v>
      </c>
    </row>
    <row r="152" spans="1:65" s="2" customFormat="1" ht="29.25">
      <c r="A152" s="31"/>
      <c r="B152" s="32"/>
      <c r="C152" s="33"/>
      <c r="D152" s="195" t="s">
        <v>157</v>
      </c>
      <c r="E152" s="33"/>
      <c r="F152" s="196" t="s">
        <v>1516</v>
      </c>
      <c r="G152" s="33"/>
      <c r="H152" s="33"/>
      <c r="I152" s="197"/>
      <c r="J152" s="33"/>
      <c r="K152" s="33"/>
      <c r="L152" s="36"/>
      <c r="M152" s="198"/>
      <c r="N152" s="199"/>
      <c r="O152" s="68"/>
      <c r="P152" s="68"/>
      <c r="Q152" s="68"/>
      <c r="R152" s="68"/>
      <c r="S152" s="68"/>
      <c r="T152" s="69"/>
      <c r="U152" s="31"/>
      <c r="V152" s="31"/>
      <c r="W152" s="31"/>
      <c r="X152" s="31"/>
      <c r="Y152" s="31"/>
      <c r="Z152" s="31"/>
      <c r="AA152" s="31"/>
      <c r="AB152" s="31"/>
      <c r="AC152" s="31"/>
      <c r="AD152" s="31"/>
      <c r="AE152" s="31"/>
      <c r="AT152" s="14" t="s">
        <v>157</v>
      </c>
      <c r="AU152" s="14" t="s">
        <v>80</v>
      </c>
    </row>
    <row r="153" spans="1:65" s="2" customFormat="1" ht="19.5">
      <c r="A153" s="31"/>
      <c r="B153" s="32"/>
      <c r="C153" s="33"/>
      <c r="D153" s="195" t="s">
        <v>495</v>
      </c>
      <c r="E153" s="33"/>
      <c r="F153" s="220" t="s">
        <v>1450</v>
      </c>
      <c r="G153" s="33"/>
      <c r="H153" s="33"/>
      <c r="I153" s="197"/>
      <c r="J153" s="33"/>
      <c r="K153" s="33"/>
      <c r="L153" s="36"/>
      <c r="M153" s="198"/>
      <c r="N153" s="199"/>
      <c r="O153" s="68"/>
      <c r="P153" s="68"/>
      <c r="Q153" s="68"/>
      <c r="R153" s="68"/>
      <c r="S153" s="68"/>
      <c r="T153" s="69"/>
      <c r="U153" s="31"/>
      <c r="V153" s="31"/>
      <c r="W153" s="31"/>
      <c r="X153" s="31"/>
      <c r="Y153" s="31"/>
      <c r="Z153" s="31"/>
      <c r="AA153" s="31"/>
      <c r="AB153" s="31"/>
      <c r="AC153" s="31"/>
      <c r="AD153" s="31"/>
      <c r="AE153" s="31"/>
      <c r="AT153" s="14" t="s">
        <v>495</v>
      </c>
      <c r="AU153" s="14" t="s">
        <v>80</v>
      </c>
    </row>
    <row r="154" spans="1:65" s="2" customFormat="1" ht="24.2" customHeight="1">
      <c r="A154" s="31"/>
      <c r="B154" s="32"/>
      <c r="C154" s="181" t="s">
        <v>189</v>
      </c>
      <c r="D154" s="181" t="s">
        <v>150</v>
      </c>
      <c r="E154" s="182" t="s">
        <v>1518</v>
      </c>
      <c r="F154" s="183" t="s">
        <v>1519</v>
      </c>
      <c r="G154" s="184" t="s">
        <v>197</v>
      </c>
      <c r="H154" s="185">
        <v>7</v>
      </c>
      <c r="I154" s="186">
        <v>0</v>
      </c>
      <c r="J154" s="187">
        <f>ROUND(I154*H154,2)</f>
        <v>0</v>
      </c>
      <c r="K154" s="183" t="s">
        <v>1448</v>
      </c>
      <c r="L154" s="188"/>
      <c r="M154" s="189" t="s">
        <v>1</v>
      </c>
      <c r="N154" s="190" t="s">
        <v>38</v>
      </c>
      <c r="O154" s="68"/>
      <c r="P154" s="191">
        <f>O154*H154</f>
        <v>0</v>
      </c>
      <c r="Q154" s="191">
        <v>0</v>
      </c>
      <c r="R154" s="191">
        <f>Q154*H154</f>
        <v>0</v>
      </c>
      <c r="S154" s="191">
        <v>0</v>
      </c>
      <c r="T154" s="192">
        <f>S154*H154</f>
        <v>0</v>
      </c>
      <c r="U154" s="31"/>
      <c r="V154" s="31"/>
      <c r="W154" s="31"/>
      <c r="X154" s="31"/>
      <c r="Y154" s="31"/>
      <c r="Z154" s="31"/>
      <c r="AA154" s="31"/>
      <c r="AB154" s="31"/>
      <c r="AC154" s="31"/>
      <c r="AD154" s="31"/>
      <c r="AE154" s="31"/>
      <c r="AR154" s="193" t="s">
        <v>155</v>
      </c>
      <c r="AT154" s="193" t="s">
        <v>150</v>
      </c>
      <c r="AU154" s="193" t="s">
        <v>80</v>
      </c>
      <c r="AY154" s="14" t="s">
        <v>149</v>
      </c>
      <c r="BE154" s="194">
        <f>IF(N154="základní",J154,0)</f>
        <v>0</v>
      </c>
      <c r="BF154" s="194">
        <f>IF(N154="snížená",J154,0)</f>
        <v>0</v>
      </c>
      <c r="BG154" s="194">
        <f>IF(N154="zákl. přenesená",J154,0)</f>
        <v>0</v>
      </c>
      <c r="BH154" s="194">
        <f>IF(N154="sníž. přenesená",J154,0)</f>
        <v>0</v>
      </c>
      <c r="BI154" s="194">
        <f>IF(N154="nulová",J154,0)</f>
        <v>0</v>
      </c>
      <c r="BJ154" s="14" t="s">
        <v>80</v>
      </c>
      <c r="BK154" s="194">
        <f>ROUND(I154*H154,2)</f>
        <v>0</v>
      </c>
      <c r="BL154" s="14" t="s">
        <v>155</v>
      </c>
      <c r="BM154" s="193" t="s">
        <v>1520</v>
      </c>
    </row>
    <row r="155" spans="1:65" s="2" customFormat="1" ht="19.5">
      <c r="A155" s="31"/>
      <c r="B155" s="32"/>
      <c r="C155" s="33"/>
      <c r="D155" s="195" t="s">
        <v>157</v>
      </c>
      <c r="E155" s="33"/>
      <c r="F155" s="196" t="s">
        <v>1519</v>
      </c>
      <c r="G155" s="33"/>
      <c r="H155" s="33"/>
      <c r="I155" s="197"/>
      <c r="J155" s="33"/>
      <c r="K155" s="33"/>
      <c r="L155" s="36"/>
      <c r="M155" s="198"/>
      <c r="N155" s="199"/>
      <c r="O155" s="68"/>
      <c r="P155" s="68"/>
      <c r="Q155" s="68"/>
      <c r="R155" s="68"/>
      <c r="S155" s="68"/>
      <c r="T155" s="69"/>
      <c r="U155" s="31"/>
      <c r="V155" s="31"/>
      <c r="W155" s="31"/>
      <c r="X155" s="31"/>
      <c r="Y155" s="31"/>
      <c r="Z155" s="31"/>
      <c r="AA155" s="31"/>
      <c r="AB155" s="31"/>
      <c r="AC155" s="31"/>
      <c r="AD155" s="31"/>
      <c r="AE155" s="31"/>
      <c r="AT155" s="14" t="s">
        <v>157</v>
      </c>
      <c r="AU155" s="14" t="s">
        <v>80</v>
      </c>
    </row>
    <row r="156" spans="1:65" s="2" customFormat="1" ht="19.5">
      <c r="A156" s="31"/>
      <c r="B156" s="32"/>
      <c r="C156" s="33"/>
      <c r="D156" s="195" t="s">
        <v>495</v>
      </c>
      <c r="E156" s="33"/>
      <c r="F156" s="220" t="s">
        <v>1450</v>
      </c>
      <c r="G156" s="33"/>
      <c r="H156" s="33"/>
      <c r="I156" s="197"/>
      <c r="J156" s="33"/>
      <c r="K156" s="33"/>
      <c r="L156" s="36"/>
      <c r="M156" s="198"/>
      <c r="N156" s="199"/>
      <c r="O156" s="68"/>
      <c r="P156" s="68"/>
      <c r="Q156" s="68"/>
      <c r="R156" s="68"/>
      <c r="S156" s="68"/>
      <c r="T156" s="69"/>
      <c r="U156" s="31"/>
      <c r="V156" s="31"/>
      <c r="W156" s="31"/>
      <c r="X156" s="31"/>
      <c r="Y156" s="31"/>
      <c r="Z156" s="31"/>
      <c r="AA156" s="31"/>
      <c r="AB156" s="31"/>
      <c r="AC156" s="31"/>
      <c r="AD156" s="31"/>
      <c r="AE156" s="31"/>
      <c r="AT156" s="14" t="s">
        <v>495</v>
      </c>
      <c r="AU156" s="14" t="s">
        <v>80</v>
      </c>
    </row>
    <row r="157" spans="1:65" s="2" customFormat="1" ht="37.9" customHeight="1">
      <c r="A157" s="31"/>
      <c r="B157" s="32"/>
      <c r="C157" s="181" t="s">
        <v>194</v>
      </c>
      <c r="D157" s="181" t="s">
        <v>150</v>
      </c>
      <c r="E157" s="182" t="s">
        <v>1521</v>
      </c>
      <c r="F157" s="183" t="s">
        <v>1522</v>
      </c>
      <c r="G157" s="184" t="s">
        <v>197</v>
      </c>
      <c r="H157" s="185">
        <v>14</v>
      </c>
      <c r="I157" s="186">
        <v>0</v>
      </c>
      <c r="J157" s="187">
        <f>ROUND(I157*H157,2)</f>
        <v>0</v>
      </c>
      <c r="K157" s="183" t="s">
        <v>1448</v>
      </c>
      <c r="L157" s="188"/>
      <c r="M157" s="189" t="s">
        <v>1</v>
      </c>
      <c r="N157" s="190" t="s">
        <v>38</v>
      </c>
      <c r="O157" s="68"/>
      <c r="P157" s="191">
        <f>O157*H157</f>
        <v>0</v>
      </c>
      <c r="Q157" s="191">
        <v>0</v>
      </c>
      <c r="R157" s="191">
        <f>Q157*H157</f>
        <v>0</v>
      </c>
      <c r="S157" s="191">
        <v>0</v>
      </c>
      <c r="T157" s="192">
        <f>S157*H157</f>
        <v>0</v>
      </c>
      <c r="U157" s="31"/>
      <c r="V157" s="31"/>
      <c r="W157" s="31"/>
      <c r="X157" s="31"/>
      <c r="Y157" s="31"/>
      <c r="Z157" s="31"/>
      <c r="AA157" s="31"/>
      <c r="AB157" s="31"/>
      <c r="AC157" s="31"/>
      <c r="AD157" s="31"/>
      <c r="AE157" s="31"/>
      <c r="AR157" s="193" t="s">
        <v>155</v>
      </c>
      <c r="AT157" s="193" t="s">
        <v>150</v>
      </c>
      <c r="AU157" s="193" t="s">
        <v>80</v>
      </c>
      <c r="AY157" s="14" t="s">
        <v>149</v>
      </c>
      <c r="BE157" s="194">
        <f>IF(N157="základní",J157,0)</f>
        <v>0</v>
      </c>
      <c r="BF157" s="194">
        <f>IF(N157="snížená",J157,0)</f>
        <v>0</v>
      </c>
      <c r="BG157" s="194">
        <f>IF(N157="zákl. přenesená",J157,0)</f>
        <v>0</v>
      </c>
      <c r="BH157" s="194">
        <f>IF(N157="sníž. přenesená",J157,0)</f>
        <v>0</v>
      </c>
      <c r="BI157" s="194">
        <f>IF(N157="nulová",J157,0)</f>
        <v>0</v>
      </c>
      <c r="BJ157" s="14" t="s">
        <v>80</v>
      </c>
      <c r="BK157" s="194">
        <f>ROUND(I157*H157,2)</f>
        <v>0</v>
      </c>
      <c r="BL157" s="14" t="s">
        <v>155</v>
      </c>
      <c r="BM157" s="193" t="s">
        <v>1523</v>
      </c>
    </row>
    <row r="158" spans="1:65" s="2" customFormat="1" ht="19.5">
      <c r="A158" s="31"/>
      <c r="B158" s="32"/>
      <c r="C158" s="33"/>
      <c r="D158" s="195" t="s">
        <v>157</v>
      </c>
      <c r="E158" s="33"/>
      <c r="F158" s="196" t="s">
        <v>1522</v>
      </c>
      <c r="G158" s="33"/>
      <c r="H158" s="33"/>
      <c r="I158" s="197"/>
      <c r="J158" s="33"/>
      <c r="K158" s="33"/>
      <c r="L158" s="36"/>
      <c r="M158" s="198"/>
      <c r="N158" s="199"/>
      <c r="O158" s="68"/>
      <c r="P158" s="68"/>
      <c r="Q158" s="68"/>
      <c r="R158" s="68"/>
      <c r="S158" s="68"/>
      <c r="T158" s="69"/>
      <c r="U158" s="31"/>
      <c r="V158" s="31"/>
      <c r="W158" s="31"/>
      <c r="X158" s="31"/>
      <c r="Y158" s="31"/>
      <c r="Z158" s="31"/>
      <c r="AA158" s="31"/>
      <c r="AB158" s="31"/>
      <c r="AC158" s="31"/>
      <c r="AD158" s="31"/>
      <c r="AE158" s="31"/>
      <c r="AT158" s="14" t="s">
        <v>157</v>
      </c>
      <c r="AU158" s="14" t="s">
        <v>80</v>
      </c>
    </row>
    <row r="159" spans="1:65" s="2" customFormat="1" ht="19.5">
      <c r="A159" s="31"/>
      <c r="B159" s="32"/>
      <c r="C159" s="33"/>
      <c r="D159" s="195" t="s">
        <v>495</v>
      </c>
      <c r="E159" s="33"/>
      <c r="F159" s="220" t="s">
        <v>1450</v>
      </c>
      <c r="G159" s="33"/>
      <c r="H159" s="33"/>
      <c r="I159" s="197"/>
      <c r="J159" s="33"/>
      <c r="K159" s="33"/>
      <c r="L159" s="36"/>
      <c r="M159" s="198"/>
      <c r="N159" s="199"/>
      <c r="O159" s="68"/>
      <c r="P159" s="68"/>
      <c r="Q159" s="68"/>
      <c r="R159" s="68"/>
      <c r="S159" s="68"/>
      <c r="T159" s="69"/>
      <c r="U159" s="31"/>
      <c r="V159" s="31"/>
      <c r="W159" s="31"/>
      <c r="X159" s="31"/>
      <c r="Y159" s="31"/>
      <c r="Z159" s="31"/>
      <c r="AA159" s="31"/>
      <c r="AB159" s="31"/>
      <c r="AC159" s="31"/>
      <c r="AD159" s="31"/>
      <c r="AE159" s="31"/>
      <c r="AT159" s="14" t="s">
        <v>495</v>
      </c>
      <c r="AU159" s="14" t="s">
        <v>80</v>
      </c>
    </row>
    <row r="160" spans="1:65" s="2" customFormat="1" ht="37.9" customHeight="1">
      <c r="A160" s="31"/>
      <c r="B160" s="32"/>
      <c r="C160" s="181" t="s">
        <v>199</v>
      </c>
      <c r="D160" s="181" t="s">
        <v>150</v>
      </c>
      <c r="E160" s="182" t="s">
        <v>1524</v>
      </c>
      <c r="F160" s="183" t="s">
        <v>1525</v>
      </c>
      <c r="G160" s="184" t="s">
        <v>197</v>
      </c>
      <c r="H160" s="185">
        <v>1</v>
      </c>
      <c r="I160" s="186">
        <v>0</v>
      </c>
      <c r="J160" s="187">
        <f>ROUND(I160*H160,2)</f>
        <v>0</v>
      </c>
      <c r="K160" s="183" t="s">
        <v>154</v>
      </c>
      <c r="L160" s="188"/>
      <c r="M160" s="189" t="s">
        <v>1</v>
      </c>
      <c r="N160" s="190" t="s">
        <v>38</v>
      </c>
      <c r="O160" s="68"/>
      <c r="P160" s="191">
        <f>O160*H160</f>
        <v>0</v>
      </c>
      <c r="Q160" s="191">
        <v>0</v>
      </c>
      <c r="R160" s="191">
        <f>Q160*H160</f>
        <v>0</v>
      </c>
      <c r="S160" s="191">
        <v>0</v>
      </c>
      <c r="T160" s="192">
        <f>S160*H160</f>
        <v>0</v>
      </c>
      <c r="U160" s="31"/>
      <c r="V160" s="31"/>
      <c r="W160" s="31"/>
      <c r="X160" s="31"/>
      <c r="Y160" s="31"/>
      <c r="Z160" s="31"/>
      <c r="AA160" s="31"/>
      <c r="AB160" s="31"/>
      <c r="AC160" s="31"/>
      <c r="AD160" s="31"/>
      <c r="AE160" s="31"/>
      <c r="AR160" s="193" t="s">
        <v>155</v>
      </c>
      <c r="AT160" s="193" t="s">
        <v>150</v>
      </c>
      <c r="AU160" s="193" t="s">
        <v>80</v>
      </c>
      <c r="AY160" s="14" t="s">
        <v>149</v>
      </c>
      <c r="BE160" s="194">
        <f>IF(N160="základní",J160,0)</f>
        <v>0</v>
      </c>
      <c r="BF160" s="194">
        <f>IF(N160="snížená",J160,0)</f>
        <v>0</v>
      </c>
      <c r="BG160" s="194">
        <f>IF(N160="zákl. přenesená",J160,0)</f>
        <v>0</v>
      </c>
      <c r="BH160" s="194">
        <f>IF(N160="sníž. přenesená",J160,0)</f>
        <v>0</v>
      </c>
      <c r="BI160" s="194">
        <f>IF(N160="nulová",J160,0)</f>
        <v>0</v>
      </c>
      <c r="BJ160" s="14" t="s">
        <v>80</v>
      </c>
      <c r="BK160" s="194">
        <f>ROUND(I160*H160,2)</f>
        <v>0</v>
      </c>
      <c r="BL160" s="14" t="s">
        <v>155</v>
      </c>
      <c r="BM160" s="193" t="s">
        <v>1526</v>
      </c>
    </row>
    <row r="161" spans="1:65" s="2" customFormat="1" ht="19.5">
      <c r="A161" s="31"/>
      <c r="B161" s="32"/>
      <c r="C161" s="33"/>
      <c r="D161" s="195" t="s">
        <v>157</v>
      </c>
      <c r="E161" s="33"/>
      <c r="F161" s="196" t="s">
        <v>1525</v>
      </c>
      <c r="G161" s="33"/>
      <c r="H161" s="33"/>
      <c r="I161" s="197"/>
      <c r="J161" s="33"/>
      <c r="K161" s="33"/>
      <c r="L161" s="36"/>
      <c r="M161" s="198"/>
      <c r="N161" s="199"/>
      <c r="O161" s="68"/>
      <c r="P161" s="68"/>
      <c r="Q161" s="68"/>
      <c r="R161" s="68"/>
      <c r="S161" s="68"/>
      <c r="T161" s="69"/>
      <c r="U161" s="31"/>
      <c r="V161" s="31"/>
      <c r="W161" s="31"/>
      <c r="X161" s="31"/>
      <c r="Y161" s="31"/>
      <c r="Z161" s="31"/>
      <c r="AA161" s="31"/>
      <c r="AB161" s="31"/>
      <c r="AC161" s="31"/>
      <c r="AD161" s="31"/>
      <c r="AE161" s="31"/>
      <c r="AT161" s="14" t="s">
        <v>157</v>
      </c>
      <c r="AU161" s="14" t="s">
        <v>80</v>
      </c>
    </row>
    <row r="162" spans="1:65" s="2" customFormat="1" ht="19.5">
      <c r="A162" s="31"/>
      <c r="B162" s="32"/>
      <c r="C162" s="33"/>
      <c r="D162" s="195" t="s">
        <v>495</v>
      </c>
      <c r="E162" s="33"/>
      <c r="F162" s="220" t="s">
        <v>1450</v>
      </c>
      <c r="G162" s="33"/>
      <c r="H162" s="33"/>
      <c r="I162" s="197"/>
      <c r="J162" s="33"/>
      <c r="K162" s="33"/>
      <c r="L162" s="36"/>
      <c r="M162" s="198"/>
      <c r="N162" s="199"/>
      <c r="O162" s="68"/>
      <c r="P162" s="68"/>
      <c r="Q162" s="68"/>
      <c r="R162" s="68"/>
      <c r="S162" s="68"/>
      <c r="T162" s="69"/>
      <c r="U162" s="31"/>
      <c r="V162" s="31"/>
      <c r="W162" s="31"/>
      <c r="X162" s="31"/>
      <c r="Y162" s="31"/>
      <c r="Z162" s="31"/>
      <c r="AA162" s="31"/>
      <c r="AB162" s="31"/>
      <c r="AC162" s="31"/>
      <c r="AD162" s="31"/>
      <c r="AE162" s="31"/>
      <c r="AT162" s="14" t="s">
        <v>495</v>
      </c>
      <c r="AU162" s="14" t="s">
        <v>80</v>
      </c>
    </row>
    <row r="163" spans="1:65" s="2" customFormat="1" ht="37.9" customHeight="1">
      <c r="A163" s="31"/>
      <c r="B163" s="32"/>
      <c r="C163" s="181" t="s">
        <v>205</v>
      </c>
      <c r="D163" s="181" t="s">
        <v>150</v>
      </c>
      <c r="E163" s="182" t="s">
        <v>1527</v>
      </c>
      <c r="F163" s="183" t="s">
        <v>1528</v>
      </c>
      <c r="G163" s="184" t="s">
        <v>197</v>
      </c>
      <c r="H163" s="185">
        <v>1</v>
      </c>
      <c r="I163" s="186">
        <v>0</v>
      </c>
      <c r="J163" s="187">
        <f>ROUND(I163*H163,2)</f>
        <v>0</v>
      </c>
      <c r="K163" s="183" t="s">
        <v>154</v>
      </c>
      <c r="L163" s="188"/>
      <c r="M163" s="189" t="s">
        <v>1</v>
      </c>
      <c r="N163" s="190" t="s">
        <v>38</v>
      </c>
      <c r="O163" s="68"/>
      <c r="P163" s="191">
        <f>O163*H163</f>
        <v>0</v>
      </c>
      <c r="Q163" s="191">
        <v>0</v>
      </c>
      <c r="R163" s="191">
        <f>Q163*H163</f>
        <v>0</v>
      </c>
      <c r="S163" s="191">
        <v>0</v>
      </c>
      <c r="T163" s="192">
        <f>S163*H163</f>
        <v>0</v>
      </c>
      <c r="U163" s="31"/>
      <c r="V163" s="31"/>
      <c r="W163" s="31"/>
      <c r="X163" s="31"/>
      <c r="Y163" s="31"/>
      <c r="Z163" s="31"/>
      <c r="AA163" s="31"/>
      <c r="AB163" s="31"/>
      <c r="AC163" s="31"/>
      <c r="AD163" s="31"/>
      <c r="AE163" s="31"/>
      <c r="AR163" s="193" t="s">
        <v>155</v>
      </c>
      <c r="AT163" s="193" t="s">
        <v>150</v>
      </c>
      <c r="AU163" s="193" t="s">
        <v>80</v>
      </c>
      <c r="AY163" s="14" t="s">
        <v>149</v>
      </c>
      <c r="BE163" s="194">
        <f>IF(N163="základní",J163,0)</f>
        <v>0</v>
      </c>
      <c r="BF163" s="194">
        <f>IF(N163="snížená",J163,0)</f>
        <v>0</v>
      </c>
      <c r="BG163" s="194">
        <f>IF(N163="zákl. přenesená",J163,0)</f>
        <v>0</v>
      </c>
      <c r="BH163" s="194">
        <f>IF(N163="sníž. přenesená",J163,0)</f>
        <v>0</v>
      </c>
      <c r="BI163" s="194">
        <f>IF(N163="nulová",J163,0)</f>
        <v>0</v>
      </c>
      <c r="BJ163" s="14" t="s">
        <v>80</v>
      </c>
      <c r="BK163" s="194">
        <f>ROUND(I163*H163,2)</f>
        <v>0</v>
      </c>
      <c r="BL163" s="14" t="s">
        <v>155</v>
      </c>
      <c r="BM163" s="193" t="s">
        <v>1529</v>
      </c>
    </row>
    <row r="164" spans="1:65" s="2" customFormat="1" ht="19.5">
      <c r="A164" s="31"/>
      <c r="B164" s="32"/>
      <c r="C164" s="33"/>
      <c r="D164" s="195" t="s">
        <v>157</v>
      </c>
      <c r="E164" s="33"/>
      <c r="F164" s="196" t="s">
        <v>1528</v>
      </c>
      <c r="G164" s="33"/>
      <c r="H164" s="33"/>
      <c r="I164" s="197"/>
      <c r="J164" s="33"/>
      <c r="K164" s="33"/>
      <c r="L164" s="36"/>
      <c r="M164" s="198"/>
      <c r="N164" s="199"/>
      <c r="O164" s="68"/>
      <c r="P164" s="68"/>
      <c r="Q164" s="68"/>
      <c r="R164" s="68"/>
      <c r="S164" s="68"/>
      <c r="T164" s="69"/>
      <c r="U164" s="31"/>
      <c r="V164" s="31"/>
      <c r="W164" s="31"/>
      <c r="X164" s="31"/>
      <c r="Y164" s="31"/>
      <c r="Z164" s="31"/>
      <c r="AA164" s="31"/>
      <c r="AB164" s="31"/>
      <c r="AC164" s="31"/>
      <c r="AD164" s="31"/>
      <c r="AE164" s="31"/>
      <c r="AT164" s="14" t="s">
        <v>157</v>
      </c>
      <c r="AU164" s="14" t="s">
        <v>80</v>
      </c>
    </row>
    <row r="165" spans="1:65" s="2" customFormat="1" ht="19.5">
      <c r="A165" s="31"/>
      <c r="B165" s="32"/>
      <c r="C165" s="33"/>
      <c r="D165" s="195" t="s">
        <v>495</v>
      </c>
      <c r="E165" s="33"/>
      <c r="F165" s="220" t="s">
        <v>1450</v>
      </c>
      <c r="G165" s="33"/>
      <c r="H165" s="33"/>
      <c r="I165" s="197"/>
      <c r="J165" s="33"/>
      <c r="K165" s="33"/>
      <c r="L165" s="36"/>
      <c r="M165" s="209"/>
      <c r="N165" s="210"/>
      <c r="O165" s="211"/>
      <c r="P165" s="211"/>
      <c r="Q165" s="211"/>
      <c r="R165" s="211"/>
      <c r="S165" s="211"/>
      <c r="T165" s="212"/>
      <c r="U165" s="31"/>
      <c r="V165" s="31"/>
      <c r="W165" s="31"/>
      <c r="X165" s="31"/>
      <c r="Y165" s="31"/>
      <c r="Z165" s="31"/>
      <c r="AA165" s="31"/>
      <c r="AB165" s="31"/>
      <c r="AC165" s="31"/>
      <c r="AD165" s="31"/>
      <c r="AE165" s="31"/>
      <c r="AT165" s="14" t="s">
        <v>495</v>
      </c>
      <c r="AU165" s="14" t="s">
        <v>80</v>
      </c>
    </row>
    <row r="166" spans="1:65" s="2" customFormat="1" ht="6.95" customHeight="1">
      <c r="A166" s="31"/>
      <c r="B166" s="51"/>
      <c r="C166" s="52"/>
      <c r="D166" s="52"/>
      <c r="E166" s="52"/>
      <c r="F166" s="52"/>
      <c r="G166" s="52"/>
      <c r="H166" s="52"/>
      <c r="I166" s="52"/>
      <c r="J166" s="52"/>
      <c r="K166" s="52"/>
      <c r="L166" s="36"/>
      <c r="M166" s="31"/>
      <c r="O166" s="31"/>
      <c r="P166" s="31"/>
      <c r="Q166" s="31"/>
      <c r="R166" s="31"/>
      <c r="S166" s="31"/>
      <c r="T166" s="31"/>
      <c r="U166" s="31"/>
      <c r="V166" s="31"/>
      <c r="W166" s="31"/>
      <c r="X166" s="31"/>
      <c r="Y166" s="31"/>
      <c r="Z166" s="31"/>
      <c r="AA166" s="31"/>
      <c r="AB166" s="31"/>
      <c r="AC166" s="31"/>
      <c r="AD166" s="31"/>
      <c r="AE166" s="31"/>
    </row>
  </sheetData>
  <sheetProtection algorithmName="SHA-512" hashValue="dgqdjt7pCmtzeovah8J9Dk11nDG6HVdU+tLBFD9ps1zoKEfAR3r8CoolO/AXc+xGzgOM+t92bVIe97nzo5M4mw==" saltValue="Tv4LzOC++G0h63xpu10fTxJALzOderDB7168ZJUCV1QO1dh4rVvHNIvnxoQFpS+xBB7P24BoNzBrQjmxzpjUwA==" spinCount="100000" sheet="1" objects="1" scenarios="1" formatColumns="0" formatRows="0" autoFilter="0"/>
  <autoFilter ref="C124:K165"/>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7"/>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105</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s="1" customFormat="1" ht="12" customHeight="1">
      <c r="B8" s="17"/>
      <c r="D8" s="116" t="s">
        <v>126</v>
      </c>
      <c r="L8" s="17"/>
    </row>
    <row r="9" spans="1:46" s="2" customFormat="1" ht="16.5" customHeight="1">
      <c r="A9" s="31"/>
      <c r="B9" s="36"/>
      <c r="C9" s="31"/>
      <c r="D9" s="31"/>
      <c r="E9" s="268" t="s">
        <v>127</v>
      </c>
      <c r="F9" s="270"/>
      <c r="G9" s="270"/>
      <c r="H9" s="270"/>
      <c r="I9" s="31"/>
      <c r="J9" s="31"/>
      <c r="K9" s="31"/>
      <c r="L9" s="48"/>
      <c r="S9" s="31"/>
      <c r="T9" s="31"/>
      <c r="U9" s="31"/>
      <c r="V9" s="31"/>
      <c r="W9" s="31"/>
      <c r="X9" s="31"/>
      <c r="Y9" s="31"/>
      <c r="Z9" s="31"/>
      <c r="AA9" s="31"/>
      <c r="AB9" s="31"/>
      <c r="AC9" s="31"/>
      <c r="AD9" s="31"/>
      <c r="AE9" s="31"/>
    </row>
    <row r="10" spans="1:46" s="2" customFormat="1" ht="12" customHeight="1">
      <c r="A10" s="31"/>
      <c r="B10" s="36"/>
      <c r="C10" s="31"/>
      <c r="D10" s="116" t="s">
        <v>128</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customHeight="1">
      <c r="A11" s="31"/>
      <c r="B11" s="36"/>
      <c r="C11" s="31"/>
      <c r="D11" s="31"/>
      <c r="E11" s="271" t="s">
        <v>1530</v>
      </c>
      <c r="F11" s="270"/>
      <c r="G11" s="270"/>
      <c r="H11" s="270"/>
      <c r="I11" s="31"/>
      <c r="J11" s="31"/>
      <c r="K11" s="31"/>
      <c r="L11" s="48"/>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customHeight="1">
      <c r="A14" s="31"/>
      <c r="B14" s="36"/>
      <c r="C14" s="31"/>
      <c r="D14" s="116" t="s">
        <v>20</v>
      </c>
      <c r="E14" s="31"/>
      <c r="F14" s="107" t="s">
        <v>21</v>
      </c>
      <c r="G14" s="31"/>
      <c r="H14" s="31"/>
      <c r="I14" s="116" t="s">
        <v>22</v>
      </c>
      <c r="J14" s="117" t="str">
        <f>'Rekapitulace zakázky'!AN8</f>
        <v>8. 10. 2020</v>
      </c>
      <c r="K14" s="31"/>
      <c r="L14" s="48"/>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customHeight="1">
      <c r="A16" s="31"/>
      <c r="B16" s="36"/>
      <c r="C16" s="31"/>
      <c r="D16" s="116" t="s">
        <v>24</v>
      </c>
      <c r="E16" s="31"/>
      <c r="F16" s="31"/>
      <c r="G16" s="31"/>
      <c r="H16" s="31"/>
      <c r="I16" s="116" t="s">
        <v>25</v>
      </c>
      <c r="J16" s="107" t="str">
        <f>IF('Rekapitulace zakázky'!AN10="","",'Rekapitulace zakázky'!AN10)</f>
        <v/>
      </c>
      <c r="K16" s="31"/>
      <c r="L16" s="48"/>
      <c r="S16" s="31"/>
      <c r="T16" s="31"/>
      <c r="U16" s="31"/>
      <c r="V16" s="31"/>
      <c r="W16" s="31"/>
      <c r="X16" s="31"/>
      <c r="Y16" s="31"/>
      <c r="Z16" s="31"/>
      <c r="AA16" s="31"/>
      <c r="AB16" s="31"/>
      <c r="AC16" s="31"/>
      <c r="AD16" s="31"/>
      <c r="AE16" s="31"/>
    </row>
    <row r="17" spans="1:31" s="2" customFormat="1" ht="18" customHeight="1">
      <c r="A17" s="31"/>
      <c r="B17" s="36"/>
      <c r="C17" s="31"/>
      <c r="D17" s="31"/>
      <c r="E17" s="107" t="str">
        <f>IF('Rekapitulace zakázky'!E11="","",'Rekapitulace zakázky'!E11)</f>
        <v xml:space="preserve"> </v>
      </c>
      <c r="F17" s="31"/>
      <c r="G17" s="31"/>
      <c r="H17" s="31"/>
      <c r="I17" s="116" t="s">
        <v>26</v>
      </c>
      <c r="J17" s="107" t="str">
        <f>IF('Rekapitulace zakázky'!AN11="","",'Rekapitulace zakázky'!AN11)</f>
        <v/>
      </c>
      <c r="K17" s="31"/>
      <c r="L17" s="48"/>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customHeight="1">
      <c r="A19" s="31"/>
      <c r="B19" s="36"/>
      <c r="C19" s="31"/>
      <c r="D19" s="116" t="s">
        <v>27</v>
      </c>
      <c r="E19" s="31"/>
      <c r="F19" s="31"/>
      <c r="G19" s="31"/>
      <c r="H19" s="31"/>
      <c r="I19" s="116" t="s">
        <v>25</v>
      </c>
      <c r="J19" s="27" t="str">
        <f>'Rekapitulace zakázky'!AN13</f>
        <v>Vyplň údaj</v>
      </c>
      <c r="K19" s="31"/>
      <c r="L19" s="48"/>
      <c r="S19" s="31"/>
      <c r="T19" s="31"/>
      <c r="U19" s="31"/>
      <c r="V19" s="31"/>
      <c r="W19" s="31"/>
      <c r="X19" s="31"/>
      <c r="Y19" s="31"/>
      <c r="Z19" s="31"/>
      <c r="AA19" s="31"/>
      <c r="AB19" s="31"/>
      <c r="AC19" s="31"/>
      <c r="AD19" s="31"/>
      <c r="AE19" s="31"/>
    </row>
    <row r="20" spans="1:31" s="2" customFormat="1" ht="18" customHeight="1">
      <c r="A20" s="31"/>
      <c r="B20" s="36"/>
      <c r="C20" s="31"/>
      <c r="D20" s="31"/>
      <c r="E20" s="272" t="str">
        <f>'Rekapitulace zakázky'!E14</f>
        <v>Vyplň údaj</v>
      </c>
      <c r="F20" s="273"/>
      <c r="G20" s="273"/>
      <c r="H20" s="273"/>
      <c r="I20" s="116" t="s">
        <v>26</v>
      </c>
      <c r="J20" s="27" t="str">
        <f>'Rekapitulace zakázky'!AN14</f>
        <v>Vyplň údaj</v>
      </c>
      <c r="K20" s="31"/>
      <c r="L20" s="48"/>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customHeight="1">
      <c r="A22" s="31"/>
      <c r="B22" s="36"/>
      <c r="C22" s="31"/>
      <c r="D22" s="116" t="s">
        <v>29</v>
      </c>
      <c r="E22" s="31"/>
      <c r="F22" s="31"/>
      <c r="G22" s="31"/>
      <c r="H22" s="31"/>
      <c r="I22" s="116" t="s">
        <v>25</v>
      </c>
      <c r="J22" s="107" t="str">
        <f>IF('Rekapitulace zakázky'!AN16="","",'Rekapitulace zakázky'!AN16)</f>
        <v/>
      </c>
      <c r="K22" s="31"/>
      <c r="L22" s="48"/>
      <c r="S22" s="31"/>
      <c r="T22" s="31"/>
      <c r="U22" s="31"/>
      <c r="V22" s="31"/>
      <c r="W22" s="31"/>
      <c r="X22" s="31"/>
      <c r="Y22" s="31"/>
      <c r="Z22" s="31"/>
      <c r="AA22" s="31"/>
      <c r="AB22" s="31"/>
      <c r="AC22" s="31"/>
      <c r="AD22" s="31"/>
      <c r="AE22" s="31"/>
    </row>
    <row r="23" spans="1:31" s="2" customFormat="1" ht="18" customHeight="1">
      <c r="A23" s="31"/>
      <c r="B23" s="36"/>
      <c r="C23" s="31"/>
      <c r="D23" s="31"/>
      <c r="E23" s="107" t="str">
        <f>IF('Rekapitulace zakázky'!E17="","",'Rekapitulace zakázky'!E17)</f>
        <v xml:space="preserve"> </v>
      </c>
      <c r="F23" s="31"/>
      <c r="G23" s="31"/>
      <c r="H23" s="31"/>
      <c r="I23" s="116" t="s">
        <v>26</v>
      </c>
      <c r="J23" s="107" t="str">
        <f>IF('Rekapitulace zakázky'!AN17="","",'Rekapitulace zakázky'!AN17)</f>
        <v/>
      </c>
      <c r="K23" s="31"/>
      <c r="L23" s="48"/>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customHeight="1">
      <c r="A25" s="31"/>
      <c r="B25" s="36"/>
      <c r="C25" s="31"/>
      <c r="D25" s="116" t="s">
        <v>31</v>
      </c>
      <c r="E25" s="31"/>
      <c r="F25" s="31"/>
      <c r="G25" s="31"/>
      <c r="H25" s="31"/>
      <c r="I25" s="116" t="s">
        <v>25</v>
      </c>
      <c r="J25" s="107" t="str">
        <f>IF('Rekapitulace zakázky'!AN19="","",'Rekapitulace zakázky'!AN19)</f>
        <v/>
      </c>
      <c r="K25" s="31"/>
      <c r="L25" s="48"/>
      <c r="S25" s="31"/>
      <c r="T25" s="31"/>
      <c r="U25" s="31"/>
      <c r="V25" s="31"/>
      <c r="W25" s="31"/>
      <c r="X25" s="31"/>
      <c r="Y25" s="31"/>
      <c r="Z25" s="31"/>
      <c r="AA25" s="31"/>
      <c r="AB25" s="31"/>
      <c r="AC25" s="31"/>
      <c r="AD25" s="31"/>
      <c r="AE25" s="31"/>
    </row>
    <row r="26" spans="1:31" s="2" customFormat="1" ht="18" customHeight="1">
      <c r="A26" s="31"/>
      <c r="B26" s="36"/>
      <c r="C26" s="31"/>
      <c r="D26" s="31"/>
      <c r="E26" s="107" t="str">
        <f>IF('Rekapitulace zakázky'!E20="","",'Rekapitulace zakázky'!E20)</f>
        <v xml:space="preserve"> </v>
      </c>
      <c r="F26" s="31"/>
      <c r="G26" s="31"/>
      <c r="H26" s="31"/>
      <c r="I26" s="116" t="s">
        <v>26</v>
      </c>
      <c r="J26" s="107" t="str">
        <f>IF('Rekapitulace zakázky'!AN20="","",'Rekapitulace zakázky'!AN20)</f>
        <v/>
      </c>
      <c r="K26" s="31"/>
      <c r="L26" s="48"/>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customHeight="1">
      <c r="A28" s="31"/>
      <c r="B28" s="36"/>
      <c r="C28" s="31"/>
      <c r="D28" s="116" t="s">
        <v>32</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customHeight="1">
      <c r="A29" s="118"/>
      <c r="B29" s="119"/>
      <c r="C29" s="118"/>
      <c r="D29" s="118"/>
      <c r="E29" s="274" t="s">
        <v>1</v>
      </c>
      <c r="F29" s="274"/>
      <c r="G29" s="274"/>
      <c r="H29" s="274"/>
      <c r="I29" s="118"/>
      <c r="J29" s="118"/>
      <c r="K29" s="118"/>
      <c r="L29" s="120"/>
      <c r="S29" s="118"/>
      <c r="T29" s="118"/>
      <c r="U29" s="118"/>
      <c r="V29" s="118"/>
      <c r="W29" s="118"/>
      <c r="X29" s="118"/>
      <c r="Y29" s="118"/>
      <c r="Z29" s="118"/>
      <c r="AA29" s="118"/>
      <c r="AB29" s="118"/>
      <c r="AC29" s="118"/>
      <c r="AD29" s="118"/>
      <c r="AE29" s="118"/>
    </row>
    <row r="30" spans="1:31" s="2" customFormat="1" ht="6.95"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customHeight="1">
      <c r="A32" s="31"/>
      <c r="B32" s="36"/>
      <c r="C32" s="31"/>
      <c r="D32" s="122" t="s">
        <v>33</v>
      </c>
      <c r="E32" s="31"/>
      <c r="F32" s="31"/>
      <c r="G32" s="31"/>
      <c r="H32" s="31"/>
      <c r="I32" s="31"/>
      <c r="J32" s="123">
        <f>ROUND(J121, 2)</f>
        <v>0</v>
      </c>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customHeight="1">
      <c r="A34" s="31"/>
      <c r="B34" s="36"/>
      <c r="C34" s="31"/>
      <c r="D34" s="31"/>
      <c r="E34" s="31"/>
      <c r="F34" s="124" t="s">
        <v>35</v>
      </c>
      <c r="G34" s="31"/>
      <c r="H34" s="31"/>
      <c r="I34" s="124" t="s">
        <v>34</v>
      </c>
      <c r="J34" s="124" t="s">
        <v>36</v>
      </c>
      <c r="K34" s="31"/>
      <c r="L34" s="48"/>
      <c r="S34" s="31"/>
      <c r="T34" s="31"/>
      <c r="U34" s="31"/>
      <c r="V34" s="31"/>
      <c r="W34" s="31"/>
      <c r="X34" s="31"/>
      <c r="Y34" s="31"/>
      <c r="Z34" s="31"/>
      <c r="AA34" s="31"/>
      <c r="AB34" s="31"/>
      <c r="AC34" s="31"/>
      <c r="AD34" s="31"/>
      <c r="AE34" s="31"/>
    </row>
    <row r="35" spans="1:31" s="2" customFormat="1" ht="14.45" customHeight="1">
      <c r="A35" s="31"/>
      <c r="B35" s="36"/>
      <c r="C35" s="31"/>
      <c r="D35" s="125" t="s">
        <v>37</v>
      </c>
      <c r="E35" s="116" t="s">
        <v>38</v>
      </c>
      <c r="F35" s="126">
        <f>ROUND((SUM(BE121:BE166)),  2)</f>
        <v>0</v>
      </c>
      <c r="G35" s="31"/>
      <c r="H35" s="31"/>
      <c r="I35" s="127">
        <v>0.21</v>
      </c>
      <c r="J35" s="126">
        <f>ROUND(((SUM(BE121:BE166))*I35),  2)</f>
        <v>0</v>
      </c>
      <c r="K35" s="31"/>
      <c r="L35" s="48"/>
      <c r="S35" s="31"/>
      <c r="T35" s="31"/>
      <c r="U35" s="31"/>
      <c r="V35" s="31"/>
      <c r="W35" s="31"/>
      <c r="X35" s="31"/>
      <c r="Y35" s="31"/>
      <c r="Z35" s="31"/>
      <c r="AA35" s="31"/>
      <c r="AB35" s="31"/>
      <c r="AC35" s="31"/>
      <c r="AD35" s="31"/>
      <c r="AE35" s="31"/>
    </row>
    <row r="36" spans="1:31" s="2" customFormat="1" ht="14.45" customHeight="1">
      <c r="A36" s="31"/>
      <c r="B36" s="36"/>
      <c r="C36" s="31"/>
      <c r="D36" s="31"/>
      <c r="E36" s="116" t="s">
        <v>39</v>
      </c>
      <c r="F36" s="126">
        <f>ROUND((SUM(BF121:BF166)),  2)</f>
        <v>0</v>
      </c>
      <c r="G36" s="31"/>
      <c r="H36" s="31"/>
      <c r="I36" s="127">
        <v>0.15</v>
      </c>
      <c r="J36" s="126">
        <f>ROUND(((SUM(BF121:BF166))*I36),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40</v>
      </c>
      <c r="F37" s="126">
        <f>ROUND((SUM(BG121:BG166)),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41</v>
      </c>
      <c r="F38" s="126">
        <f>ROUND((SUM(BH121:BH166)),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42</v>
      </c>
      <c r="F39" s="126">
        <f>ROUND((SUM(BI121:BI166)),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customHeight="1">
      <c r="A41" s="31"/>
      <c r="B41" s="36"/>
      <c r="C41" s="128"/>
      <c r="D41" s="129" t="s">
        <v>43</v>
      </c>
      <c r="E41" s="130"/>
      <c r="F41" s="130"/>
      <c r="G41" s="131" t="s">
        <v>44</v>
      </c>
      <c r="H41" s="132" t="s">
        <v>45</v>
      </c>
      <c r="I41" s="130"/>
      <c r="J41" s="133">
        <f>SUM(J32:J39)</f>
        <v>0</v>
      </c>
      <c r="K41" s="134"/>
      <c r="L41" s="48"/>
      <c r="S41" s="31"/>
      <c r="T41" s="31"/>
      <c r="U41" s="31"/>
      <c r="V41" s="31"/>
      <c r="W41" s="31"/>
      <c r="X41" s="31"/>
      <c r="Y41" s="31"/>
      <c r="Z41" s="31"/>
      <c r="AA41" s="31"/>
      <c r="AB41" s="31"/>
      <c r="AC41" s="31"/>
      <c r="AD41" s="31"/>
      <c r="AE41" s="31"/>
    </row>
    <row r="42" spans="1:31" s="2" customFormat="1" ht="14.4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2" customFormat="1" ht="16.5" customHeight="1">
      <c r="A87" s="31"/>
      <c r="B87" s="32"/>
      <c r="C87" s="33"/>
      <c r="D87" s="33"/>
      <c r="E87" s="275" t="s">
        <v>127</v>
      </c>
      <c r="F87" s="277"/>
      <c r="G87" s="277"/>
      <c r="H87" s="277"/>
      <c r="I87" s="33"/>
      <c r="J87" s="33"/>
      <c r="K87" s="33"/>
      <c r="L87" s="48"/>
      <c r="S87" s="31"/>
      <c r="T87" s="31"/>
      <c r="U87" s="31"/>
      <c r="V87" s="31"/>
      <c r="W87" s="31"/>
      <c r="X87" s="31"/>
      <c r="Y87" s="31"/>
      <c r="Z87" s="31"/>
      <c r="AA87" s="31"/>
      <c r="AB87" s="31"/>
      <c r="AC87" s="31"/>
      <c r="AD87" s="31"/>
      <c r="AE87" s="31"/>
    </row>
    <row r="88" spans="1:31" s="2" customFormat="1" ht="12" customHeight="1">
      <c r="A88" s="31"/>
      <c r="B88" s="32"/>
      <c r="C88" s="26" t="s">
        <v>128</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customHeight="1">
      <c r="A89" s="31"/>
      <c r="B89" s="32"/>
      <c r="C89" s="33"/>
      <c r="D89" s="33"/>
      <c r="E89" s="227" t="str">
        <f>E11</f>
        <v>PS01.4 - Demontáže</v>
      </c>
      <c r="F89" s="277"/>
      <c r="G89" s="277"/>
      <c r="H89" s="277"/>
      <c r="I89" s="33"/>
      <c r="J89" s="33"/>
      <c r="K89" s="33"/>
      <c r="L89" s="48"/>
      <c r="S89" s="31"/>
      <c r="T89" s="31"/>
      <c r="U89" s="31"/>
      <c r="V89" s="31"/>
      <c r="W89" s="31"/>
      <c r="X89" s="31"/>
      <c r="Y89" s="31"/>
      <c r="Z89" s="31"/>
      <c r="AA89" s="31"/>
      <c r="AB89" s="31"/>
      <c r="AC89" s="31"/>
      <c r="AD89" s="31"/>
      <c r="AE89" s="31"/>
    </row>
    <row r="90" spans="1:31"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customHeight="1">
      <c r="A91" s="31"/>
      <c r="B91" s="32"/>
      <c r="C91" s="26" t="s">
        <v>20</v>
      </c>
      <c r="D91" s="33"/>
      <c r="E91" s="33"/>
      <c r="F91" s="24" t="str">
        <f>F14</f>
        <v xml:space="preserve"> </v>
      </c>
      <c r="G91" s="33"/>
      <c r="H91" s="33"/>
      <c r="I91" s="26" t="s">
        <v>22</v>
      </c>
      <c r="J91" s="63" t="str">
        <f>IF(J14="","",J14)</f>
        <v>8. 10. 2020</v>
      </c>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customHeight="1">
      <c r="A93" s="31"/>
      <c r="B93" s="32"/>
      <c r="C93" s="26" t="s">
        <v>24</v>
      </c>
      <c r="D93" s="33"/>
      <c r="E93" s="33"/>
      <c r="F93" s="24" t="str">
        <f>E17</f>
        <v xml:space="preserve"> </v>
      </c>
      <c r="G93" s="33"/>
      <c r="H93" s="33"/>
      <c r="I93" s="26" t="s">
        <v>29</v>
      </c>
      <c r="J93" s="29" t="str">
        <f>E23</f>
        <v xml:space="preserve"> </v>
      </c>
      <c r="K93" s="33"/>
      <c r="L93" s="48"/>
      <c r="S93" s="31"/>
      <c r="T93" s="31"/>
      <c r="U93" s="31"/>
      <c r="V93" s="31"/>
      <c r="W93" s="31"/>
      <c r="X93" s="31"/>
      <c r="Y93" s="31"/>
      <c r="Z93" s="31"/>
      <c r="AA93" s="31"/>
      <c r="AB93" s="31"/>
      <c r="AC93" s="31"/>
      <c r="AD93" s="31"/>
      <c r="AE93" s="31"/>
    </row>
    <row r="94" spans="1:31" s="2" customFormat="1" ht="15.2" customHeight="1">
      <c r="A94" s="31"/>
      <c r="B94" s="32"/>
      <c r="C94" s="26" t="s">
        <v>27</v>
      </c>
      <c r="D94" s="33"/>
      <c r="E94" s="33"/>
      <c r="F94" s="24" t="str">
        <f>IF(E20="","",E20)</f>
        <v>Vyplň údaj</v>
      </c>
      <c r="G94" s="33"/>
      <c r="H94" s="33"/>
      <c r="I94" s="26" t="s">
        <v>31</v>
      </c>
      <c r="J94" s="29" t="str">
        <f>E26</f>
        <v xml:space="preserve"> </v>
      </c>
      <c r="K94" s="33"/>
      <c r="L94" s="48"/>
      <c r="S94" s="31"/>
      <c r="T94" s="31"/>
      <c r="U94" s="31"/>
      <c r="V94" s="31"/>
      <c r="W94" s="31"/>
      <c r="X94" s="31"/>
      <c r="Y94" s="31"/>
      <c r="Z94" s="31"/>
      <c r="AA94" s="31"/>
      <c r="AB94" s="31"/>
      <c r="AC94" s="31"/>
      <c r="AD94" s="31"/>
      <c r="AE94" s="31"/>
    </row>
    <row r="95" spans="1:31"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customHeight="1">
      <c r="A96" s="31"/>
      <c r="B96" s="32"/>
      <c r="C96" s="146" t="s">
        <v>131</v>
      </c>
      <c r="D96" s="147"/>
      <c r="E96" s="147"/>
      <c r="F96" s="147"/>
      <c r="G96" s="147"/>
      <c r="H96" s="147"/>
      <c r="I96" s="147"/>
      <c r="J96" s="148" t="s">
        <v>132</v>
      </c>
      <c r="K96" s="147"/>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customHeight="1">
      <c r="A98" s="31"/>
      <c r="B98" s="32"/>
      <c r="C98" s="149" t="s">
        <v>133</v>
      </c>
      <c r="D98" s="33"/>
      <c r="E98" s="33"/>
      <c r="F98" s="33"/>
      <c r="G98" s="33"/>
      <c r="H98" s="33"/>
      <c r="I98" s="33"/>
      <c r="J98" s="81">
        <f>J121</f>
        <v>0</v>
      </c>
      <c r="K98" s="33"/>
      <c r="L98" s="48"/>
      <c r="S98" s="31"/>
      <c r="T98" s="31"/>
      <c r="U98" s="31"/>
      <c r="V98" s="31"/>
      <c r="W98" s="31"/>
      <c r="X98" s="31"/>
      <c r="Y98" s="31"/>
      <c r="Z98" s="31"/>
      <c r="AA98" s="31"/>
      <c r="AB98" s="31"/>
      <c r="AC98" s="31"/>
      <c r="AD98" s="31"/>
      <c r="AE98" s="31"/>
      <c r="AU98" s="14" t="s">
        <v>134</v>
      </c>
    </row>
    <row r="99" spans="1:47" s="9" customFormat="1" ht="24.95" customHeight="1">
      <c r="B99" s="150"/>
      <c r="C99" s="151"/>
      <c r="D99" s="152" t="s">
        <v>1531</v>
      </c>
      <c r="E99" s="153"/>
      <c r="F99" s="153"/>
      <c r="G99" s="153"/>
      <c r="H99" s="153"/>
      <c r="I99" s="153"/>
      <c r="J99" s="154">
        <f>J122</f>
        <v>0</v>
      </c>
      <c r="K99" s="151"/>
      <c r="L99" s="155"/>
    </row>
    <row r="100" spans="1:47"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47" s="2" customFormat="1" ht="6.95"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47" s="2" customFormat="1" ht="6.95"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47" s="2" customFormat="1" ht="24.95" customHeight="1">
      <c r="A106" s="31"/>
      <c r="B106" s="32"/>
      <c r="C106" s="20" t="s">
        <v>136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47" s="2" customFormat="1" ht="6.95"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47"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47" s="2" customFormat="1" ht="16.5" customHeight="1">
      <c r="A109" s="31"/>
      <c r="B109" s="32"/>
      <c r="C109" s="33"/>
      <c r="D109" s="33"/>
      <c r="E109" s="275" t="str">
        <f>E7</f>
        <v>Oprava zabezpečovacího zařízení v žst. Bechyně</v>
      </c>
      <c r="F109" s="276"/>
      <c r="G109" s="276"/>
      <c r="H109" s="276"/>
      <c r="I109" s="33"/>
      <c r="J109" s="33"/>
      <c r="K109" s="33"/>
      <c r="L109" s="48"/>
      <c r="S109" s="31"/>
      <c r="T109" s="31"/>
      <c r="U109" s="31"/>
      <c r="V109" s="31"/>
      <c r="W109" s="31"/>
      <c r="X109" s="31"/>
      <c r="Y109" s="31"/>
      <c r="Z109" s="31"/>
      <c r="AA109" s="31"/>
      <c r="AB109" s="31"/>
      <c r="AC109" s="31"/>
      <c r="AD109" s="31"/>
      <c r="AE109" s="31"/>
    </row>
    <row r="110" spans="1:47" s="1" customFormat="1" ht="12" customHeight="1">
      <c r="B110" s="18"/>
      <c r="C110" s="26" t="s">
        <v>126</v>
      </c>
      <c r="D110" s="19"/>
      <c r="E110" s="19"/>
      <c r="F110" s="19"/>
      <c r="G110" s="19"/>
      <c r="H110" s="19"/>
      <c r="I110" s="19"/>
      <c r="J110" s="19"/>
      <c r="K110" s="19"/>
      <c r="L110" s="17"/>
    </row>
    <row r="111" spans="1:47" s="2" customFormat="1" ht="16.5" customHeight="1">
      <c r="A111" s="31"/>
      <c r="B111" s="32"/>
      <c r="C111" s="33"/>
      <c r="D111" s="33"/>
      <c r="E111" s="275" t="s">
        <v>127</v>
      </c>
      <c r="F111" s="277"/>
      <c r="G111" s="277"/>
      <c r="H111" s="277"/>
      <c r="I111" s="33"/>
      <c r="J111" s="33"/>
      <c r="K111" s="33"/>
      <c r="L111" s="48"/>
      <c r="S111" s="31"/>
      <c r="T111" s="31"/>
      <c r="U111" s="31"/>
      <c r="V111" s="31"/>
      <c r="W111" s="31"/>
      <c r="X111" s="31"/>
      <c r="Y111" s="31"/>
      <c r="Z111" s="31"/>
      <c r="AA111" s="31"/>
      <c r="AB111" s="31"/>
      <c r="AC111" s="31"/>
      <c r="AD111" s="31"/>
      <c r="AE111" s="31"/>
    </row>
    <row r="112" spans="1:47" s="2" customFormat="1" ht="12" customHeight="1">
      <c r="A112" s="31"/>
      <c r="B112" s="32"/>
      <c r="C112" s="26" t="s">
        <v>128</v>
      </c>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6.5" customHeight="1">
      <c r="A113" s="31"/>
      <c r="B113" s="32"/>
      <c r="C113" s="33"/>
      <c r="D113" s="33"/>
      <c r="E113" s="227" t="str">
        <f>E11</f>
        <v>PS01.4 - Demontáže</v>
      </c>
      <c r="F113" s="277"/>
      <c r="G113" s="277"/>
      <c r="H113" s="277"/>
      <c r="I113" s="33"/>
      <c r="J113" s="33"/>
      <c r="K113" s="33"/>
      <c r="L113" s="48"/>
      <c r="S113" s="31"/>
      <c r="T113" s="31"/>
      <c r="U113" s="31"/>
      <c r="V113" s="31"/>
      <c r="W113" s="31"/>
      <c r="X113" s="31"/>
      <c r="Y113" s="31"/>
      <c r="Z113" s="31"/>
      <c r="AA113" s="31"/>
      <c r="AB113" s="31"/>
      <c r="AC113" s="31"/>
      <c r="AD113" s="31"/>
      <c r="AE113" s="31"/>
    </row>
    <row r="114" spans="1:65" s="2" customFormat="1" ht="6.9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2" customHeight="1">
      <c r="A115" s="31"/>
      <c r="B115" s="32"/>
      <c r="C115" s="26" t="s">
        <v>20</v>
      </c>
      <c r="D115" s="33"/>
      <c r="E115" s="33"/>
      <c r="F115" s="24" t="str">
        <f>F14</f>
        <v xml:space="preserve"> </v>
      </c>
      <c r="G115" s="33"/>
      <c r="H115" s="33"/>
      <c r="I115" s="26" t="s">
        <v>22</v>
      </c>
      <c r="J115" s="63" t="str">
        <f>IF(J14="","",J14)</f>
        <v>8. 10. 2020</v>
      </c>
      <c r="K115" s="33"/>
      <c r="L115" s="48"/>
      <c r="S115" s="31"/>
      <c r="T115" s="31"/>
      <c r="U115" s="31"/>
      <c r="V115" s="31"/>
      <c r="W115" s="31"/>
      <c r="X115" s="31"/>
      <c r="Y115" s="31"/>
      <c r="Z115" s="31"/>
      <c r="AA115" s="31"/>
      <c r="AB115" s="31"/>
      <c r="AC115" s="31"/>
      <c r="AD115" s="31"/>
      <c r="AE115" s="31"/>
    </row>
    <row r="116" spans="1:65" s="2" customFormat="1" ht="6.95" customHeight="1">
      <c r="A116" s="31"/>
      <c r="B116" s="32"/>
      <c r="C116" s="33"/>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2" customFormat="1" ht="15.2" customHeight="1">
      <c r="A117" s="31"/>
      <c r="B117" s="32"/>
      <c r="C117" s="26" t="s">
        <v>24</v>
      </c>
      <c r="D117" s="33"/>
      <c r="E117" s="33"/>
      <c r="F117" s="24" t="str">
        <f>E17</f>
        <v xml:space="preserve"> </v>
      </c>
      <c r="G117" s="33"/>
      <c r="H117" s="33"/>
      <c r="I117" s="26" t="s">
        <v>29</v>
      </c>
      <c r="J117" s="29" t="str">
        <f>E23</f>
        <v xml:space="preserve"> </v>
      </c>
      <c r="K117" s="33"/>
      <c r="L117" s="48"/>
      <c r="S117" s="31"/>
      <c r="T117" s="31"/>
      <c r="U117" s="31"/>
      <c r="V117" s="31"/>
      <c r="W117" s="31"/>
      <c r="X117" s="31"/>
      <c r="Y117" s="31"/>
      <c r="Z117" s="31"/>
      <c r="AA117" s="31"/>
      <c r="AB117" s="31"/>
      <c r="AC117" s="31"/>
      <c r="AD117" s="31"/>
      <c r="AE117" s="31"/>
    </row>
    <row r="118" spans="1:65" s="2" customFormat="1" ht="15.2" customHeight="1">
      <c r="A118" s="31"/>
      <c r="B118" s="32"/>
      <c r="C118" s="26" t="s">
        <v>27</v>
      </c>
      <c r="D118" s="33"/>
      <c r="E118" s="33"/>
      <c r="F118" s="24" t="str">
        <f>IF(E20="","",E20)</f>
        <v>Vyplň údaj</v>
      </c>
      <c r="G118" s="33"/>
      <c r="H118" s="33"/>
      <c r="I118" s="26" t="s">
        <v>31</v>
      </c>
      <c r="J118" s="29" t="str">
        <f>E26</f>
        <v xml:space="preserve"> </v>
      </c>
      <c r="K118" s="33"/>
      <c r="L118" s="48"/>
      <c r="S118" s="31"/>
      <c r="T118" s="31"/>
      <c r="U118" s="31"/>
      <c r="V118" s="31"/>
      <c r="W118" s="31"/>
      <c r="X118" s="31"/>
      <c r="Y118" s="31"/>
      <c r="Z118" s="31"/>
      <c r="AA118" s="31"/>
      <c r="AB118" s="31"/>
      <c r="AC118" s="31"/>
      <c r="AD118" s="31"/>
      <c r="AE118" s="31"/>
    </row>
    <row r="119" spans="1:65" s="2" customFormat="1" ht="10.35" customHeight="1">
      <c r="A119" s="31"/>
      <c r="B119" s="32"/>
      <c r="C119" s="33"/>
      <c r="D119" s="33"/>
      <c r="E119" s="33"/>
      <c r="F119" s="33"/>
      <c r="G119" s="33"/>
      <c r="H119" s="33"/>
      <c r="I119" s="33"/>
      <c r="J119" s="33"/>
      <c r="K119" s="33"/>
      <c r="L119" s="48"/>
      <c r="S119" s="31"/>
      <c r="T119" s="31"/>
      <c r="U119" s="31"/>
      <c r="V119" s="31"/>
      <c r="W119" s="31"/>
      <c r="X119" s="31"/>
      <c r="Y119" s="31"/>
      <c r="Z119" s="31"/>
      <c r="AA119" s="31"/>
      <c r="AB119" s="31"/>
      <c r="AC119" s="31"/>
      <c r="AD119" s="31"/>
      <c r="AE119" s="31"/>
    </row>
    <row r="120" spans="1:65" s="10" customFormat="1" ht="29.25" customHeight="1">
      <c r="A120" s="156"/>
      <c r="B120" s="157"/>
      <c r="C120" s="158" t="s">
        <v>137</v>
      </c>
      <c r="D120" s="159" t="s">
        <v>58</v>
      </c>
      <c r="E120" s="159" t="s">
        <v>54</v>
      </c>
      <c r="F120" s="159" t="s">
        <v>55</v>
      </c>
      <c r="G120" s="159" t="s">
        <v>138</v>
      </c>
      <c r="H120" s="159" t="s">
        <v>139</v>
      </c>
      <c r="I120" s="159" t="s">
        <v>140</v>
      </c>
      <c r="J120" s="159" t="s">
        <v>132</v>
      </c>
      <c r="K120" s="160" t="s">
        <v>141</v>
      </c>
      <c r="L120" s="161"/>
      <c r="M120" s="72" t="s">
        <v>1</v>
      </c>
      <c r="N120" s="73" t="s">
        <v>37</v>
      </c>
      <c r="O120" s="73" t="s">
        <v>142</v>
      </c>
      <c r="P120" s="73" t="s">
        <v>143</v>
      </c>
      <c r="Q120" s="73" t="s">
        <v>144</v>
      </c>
      <c r="R120" s="73" t="s">
        <v>145</v>
      </c>
      <c r="S120" s="73" t="s">
        <v>146</v>
      </c>
      <c r="T120" s="74" t="s">
        <v>147</v>
      </c>
      <c r="U120" s="156"/>
      <c r="V120" s="156"/>
      <c r="W120" s="156"/>
      <c r="X120" s="156"/>
      <c r="Y120" s="156"/>
      <c r="Z120" s="156"/>
      <c r="AA120" s="156"/>
      <c r="AB120" s="156"/>
      <c r="AC120" s="156"/>
      <c r="AD120" s="156"/>
      <c r="AE120" s="156"/>
    </row>
    <row r="121" spans="1:65" s="2" customFormat="1" ht="22.9" customHeight="1">
      <c r="A121" s="31"/>
      <c r="B121" s="32"/>
      <c r="C121" s="79" t="s">
        <v>148</v>
      </c>
      <c r="D121" s="33"/>
      <c r="E121" s="33"/>
      <c r="F121" s="33"/>
      <c r="G121" s="33"/>
      <c r="H121" s="33"/>
      <c r="I121" s="33"/>
      <c r="J121" s="162">
        <f>BK121</f>
        <v>0</v>
      </c>
      <c r="K121" s="33"/>
      <c r="L121" s="36"/>
      <c r="M121" s="75"/>
      <c r="N121" s="163"/>
      <c r="O121" s="76"/>
      <c r="P121" s="164">
        <f>P122</f>
        <v>0</v>
      </c>
      <c r="Q121" s="76"/>
      <c r="R121" s="164">
        <f>R122</f>
        <v>0</v>
      </c>
      <c r="S121" s="76"/>
      <c r="T121" s="165">
        <f>T122</f>
        <v>0</v>
      </c>
      <c r="U121" s="31"/>
      <c r="V121" s="31"/>
      <c r="W121" s="31"/>
      <c r="X121" s="31"/>
      <c r="Y121" s="31"/>
      <c r="Z121" s="31"/>
      <c r="AA121" s="31"/>
      <c r="AB121" s="31"/>
      <c r="AC121" s="31"/>
      <c r="AD121" s="31"/>
      <c r="AE121" s="31"/>
      <c r="AT121" s="14" t="s">
        <v>72</v>
      </c>
      <c r="AU121" s="14" t="s">
        <v>134</v>
      </c>
      <c r="BK121" s="166">
        <f>BK122</f>
        <v>0</v>
      </c>
    </row>
    <row r="122" spans="1:65" s="11" customFormat="1" ht="25.9" customHeight="1">
      <c r="B122" s="167"/>
      <c r="C122" s="168"/>
      <c r="D122" s="169" t="s">
        <v>72</v>
      </c>
      <c r="E122" s="170" t="s">
        <v>77</v>
      </c>
      <c r="F122" s="170" t="s">
        <v>1532</v>
      </c>
      <c r="G122" s="168"/>
      <c r="H122" s="168"/>
      <c r="I122" s="171"/>
      <c r="J122" s="172">
        <f>BK122</f>
        <v>0</v>
      </c>
      <c r="K122" s="168"/>
      <c r="L122" s="173"/>
      <c r="M122" s="174"/>
      <c r="N122" s="175"/>
      <c r="O122" s="175"/>
      <c r="P122" s="176">
        <f>SUM(P123:P166)</f>
        <v>0</v>
      </c>
      <c r="Q122" s="175"/>
      <c r="R122" s="176">
        <f>SUM(R123:R166)</f>
        <v>0</v>
      </c>
      <c r="S122" s="175"/>
      <c r="T122" s="177">
        <f>SUM(T123:T166)</f>
        <v>0</v>
      </c>
      <c r="AR122" s="178" t="s">
        <v>80</v>
      </c>
      <c r="AT122" s="179" t="s">
        <v>72</v>
      </c>
      <c r="AU122" s="179" t="s">
        <v>73</v>
      </c>
      <c r="AY122" s="178" t="s">
        <v>149</v>
      </c>
      <c r="BK122" s="180">
        <f>SUM(BK123:BK166)</f>
        <v>0</v>
      </c>
    </row>
    <row r="123" spans="1:65" s="2" customFormat="1" ht="24.2" customHeight="1">
      <c r="A123" s="31"/>
      <c r="B123" s="32"/>
      <c r="C123" s="200" t="s">
        <v>80</v>
      </c>
      <c r="D123" s="200" t="s">
        <v>185</v>
      </c>
      <c r="E123" s="201" t="s">
        <v>1533</v>
      </c>
      <c r="F123" s="202" t="s">
        <v>1534</v>
      </c>
      <c r="G123" s="203" t="s">
        <v>197</v>
      </c>
      <c r="H123" s="204">
        <v>1</v>
      </c>
      <c r="I123" s="205"/>
      <c r="J123" s="206">
        <f>ROUND(I123*H123,2)</f>
        <v>0</v>
      </c>
      <c r="K123" s="202" t="s">
        <v>154</v>
      </c>
      <c r="L123" s="36"/>
      <c r="M123" s="207" t="s">
        <v>1</v>
      </c>
      <c r="N123" s="208" t="s">
        <v>38</v>
      </c>
      <c r="O123" s="68"/>
      <c r="P123" s="191">
        <f>O123*H123</f>
        <v>0</v>
      </c>
      <c r="Q123" s="191">
        <v>0</v>
      </c>
      <c r="R123" s="191">
        <f>Q123*H123</f>
        <v>0</v>
      </c>
      <c r="S123" s="191">
        <v>0</v>
      </c>
      <c r="T123" s="192">
        <f>S123*H123</f>
        <v>0</v>
      </c>
      <c r="U123" s="31"/>
      <c r="V123" s="31"/>
      <c r="W123" s="31"/>
      <c r="X123" s="31"/>
      <c r="Y123" s="31"/>
      <c r="Z123" s="31"/>
      <c r="AA123" s="31"/>
      <c r="AB123" s="31"/>
      <c r="AC123" s="31"/>
      <c r="AD123" s="31"/>
      <c r="AE123" s="31"/>
      <c r="AR123" s="193" t="s">
        <v>164</v>
      </c>
      <c r="AT123" s="193" t="s">
        <v>185</v>
      </c>
      <c r="AU123" s="193" t="s">
        <v>80</v>
      </c>
      <c r="AY123" s="14" t="s">
        <v>149</v>
      </c>
      <c r="BE123" s="194">
        <f>IF(N123="základní",J123,0)</f>
        <v>0</v>
      </c>
      <c r="BF123" s="194">
        <f>IF(N123="snížená",J123,0)</f>
        <v>0</v>
      </c>
      <c r="BG123" s="194">
        <f>IF(N123="zákl. přenesená",J123,0)</f>
        <v>0</v>
      </c>
      <c r="BH123" s="194">
        <f>IF(N123="sníž. přenesená",J123,0)</f>
        <v>0</v>
      </c>
      <c r="BI123" s="194">
        <f>IF(N123="nulová",J123,0)</f>
        <v>0</v>
      </c>
      <c r="BJ123" s="14" t="s">
        <v>80</v>
      </c>
      <c r="BK123" s="194">
        <f>ROUND(I123*H123,2)</f>
        <v>0</v>
      </c>
      <c r="BL123" s="14" t="s">
        <v>164</v>
      </c>
      <c r="BM123" s="193" t="s">
        <v>1535</v>
      </c>
    </row>
    <row r="124" spans="1:65" s="2" customFormat="1" ht="19.5">
      <c r="A124" s="31"/>
      <c r="B124" s="32"/>
      <c r="C124" s="33"/>
      <c r="D124" s="195" t="s">
        <v>157</v>
      </c>
      <c r="E124" s="33"/>
      <c r="F124" s="196" t="s">
        <v>1536</v>
      </c>
      <c r="G124" s="33"/>
      <c r="H124" s="33"/>
      <c r="I124" s="197"/>
      <c r="J124" s="33"/>
      <c r="K124" s="33"/>
      <c r="L124" s="36"/>
      <c r="M124" s="198"/>
      <c r="N124" s="199"/>
      <c r="O124" s="68"/>
      <c r="P124" s="68"/>
      <c r="Q124" s="68"/>
      <c r="R124" s="68"/>
      <c r="S124" s="68"/>
      <c r="T124" s="69"/>
      <c r="U124" s="31"/>
      <c r="V124" s="31"/>
      <c r="W124" s="31"/>
      <c r="X124" s="31"/>
      <c r="Y124" s="31"/>
      <c r="Z124" s="31"/>
      <c r="AA124" s="31"/>
      <c r="AB124" s="31"/>
      <c r="AC124" s="31"/>
      <c r="AD124" s="31"/>
      <c r="AE124" s="31"/>
      <c r="AT124" s="14" t="s">
        <v>157</v>
      </c>
      <c r="AU124" s="14" t="s">
        <v>80</v>
      </c>
    </row>
    <row r="125" spans="1:65" s="2" customFormat="1" ht="24.2" customHeight="1">
      <c r="A125" s="31"/>
      <c r="B125" s="32"/>
      <c r="C125" s="200" t="s">
        <v>82</v>
      </c>
      <c r="D125" s="200" t="s">
        <v>185</v>
      </c>
      <c r="E125" s="201" t="s">
        <v>1537</v>
      </c>
      <c r="F125" s="202" t="s">
        <v>1538</v>
      </c>
      <c r="G125" s="203" t="s">
        <v>197</v>
      </c>
      <c r="H125" s="204">
        <v>1</v>
      </c>
      <c r="I125" s="205"/>
      <c r="J125" s="206">
        <f>ROUND(I125*H125,2)</f>
        <v>0</v>
      </c>
      <c r="K125" s="202" t="s">
        <v>154</v>
      </c>
      <c r="L125" s="36"/>
      <c r="M125" s="207" t="s">
        <v>1</v>
      </c>
      <c r="N125" s="208" t="s">
        <v>38</v>
      </c>
      <c r="O125" s="68"/>
      <c r="P125" s="191">
        <f>O125*H125</f>
        <v>0</v>
      </c>
      <c r="Q125" s="191">
        <v>0</v>
      </c>
      <c r="R125" s="191">
        <f>Q125*H125</f>
        <v>0</v>
      </c>
      <c r="S125" s="191">
        <v>0</v>
      </c>
      <c r="T125" s="192">
        <f>S125*H125</f>
        <v>0</v>
      </c>
      <c r="U125" s="31"/>
      <c r="V125" s="31"/>
      <c r="W125" s="31"/>
      <c r="X125" s="31"/>
      <c r="Y125" s="31"/>
      <c r="Z125" s="31"/>
      <c r="AA125" s="31"/>
      <c r="AB125" s="31"/>
      <c r="AC125" s="31"/>
      <c r="AD125" s="31"/>
      <c r="AE125" s="31"/>
      <c r="AR125" s="193" t="s">
        <v>164</v>
      </c>
      <c r="AT125" s="193" t="s">
        <v>185</v>
      </c>
      <c r="AU125" s="193" t="s">
        <v>80</v>
      </c>
      <c r="AY125" s="14" t="s">
        <v>149</v>
      </c>
      <c r="BE125" s="194">
        <f>IF(N125="základní",J125,0)</f>
        <v>0</v>
      </c>
      <c r="BF125" s="194">
        <f>IF(N125="snížená",J125,0)</f>
        <v>0</v>
      </c>
      <c r="BG125" s="194">
        <f>IF(N125="zákl. přenesená",J125,0)</f>
        <v>0</v>
      </c>
      <c r="BH125" s="194">
        <f>IF(N125="sníž. přenesená",J125,0)</f>
        <v>0</v>
      </c>
      <c r="BI125" s="194">
        <f>IF(N125="nulová",J125,0)</f>
        <v>0</v>
      </c>
      <c r="BJ125" s="14" t="s">
        <v>80</v>
      </c>
      <c r="BK125" s="194">
        <f>ROUND(I125*H125,2)</f>
        <v>0</v>
      </c>
      <c r="BL125" s="14" t="s">
        <v>164</v>
      </c>
      <c r="BM125" s="193" t="s">
        <v>1539</v>
      </c>
    </row>
    <row r="126" spans="1:65" s="2" customFormat="1" ht="19.5">
      <c r="A126" s="31"/>
      <c r="B126" s="32"/>
      <c r="C126" s="33"/>
      <c r="D126" s="195" t="s">
        <v>157</v>
      </c>
      <c r="E126" s="33"/>
      <c r="F126" s="196" t="s">
        <v>1540</v>
      </c>
      <c r="G126" s="33"/>
      <c r="H126" s="33"/>
      <c r="I126" s="197"/>
      <c r="J126" s="33"/>
      <c r="K126" s="33"/>
      <c r="L126" s="36"/>
      <c r="M126" s="198"/>
      <c r="N126" s="199"/>
      <c r="O126" s="68"/>
      <c r="P126" s="68"/>
      <c r="Q126" s="68"/>
      <c r="R126" s="68"/>
      <c r="S126" s="68"/>
      <c r="T126" s="69"/>
      <c r="U126" s="31"/>
      <c r="V126" s="31"/>
      <c r="W126" s="31"/>
      <c r="X126" s="31"/>
      <c r="Y126" s="31"/>
      <c r="Z126" s="31"/>
      <c r="AA126" s="31"/>
      <c r="AB126" s="31"/>
      <c r="AC126" s="31"/>
      <c r="AD126" s="31"/>
      <c r="AE126" s="31"/>
      <c r="AT126" s="14" t="s">
        <v>157</v>
      </c>
      <c r="AU126" s="14" t="s">
        <v>80</v>
      </c>
    </row>
    <row r="127" spans="1:65" s="2" customFormat="1" ht="24.2" customHeight="1">
      <c r="A127" s="31"/>
      <c r="B127" s="32"/>
      <c r="C127" s="200" t="s">
        <v>95</v>
      </c>
      <c r="D127" s="200" t="s">
        <v>185</v>
      </c>
      <c r="E127" s="201" t="s">
        <v>1541</v>
      </c>
      <c r="F127" s="202" t="s">
        <v>1542</v>
      </c>
      <c r="G127" s="203" t="s">
        <v>197</v>
      </c>
      <c r="H127" s="204">
        <v>1</v>
      </c>
      <c r="I127" s="205"/>
      <c r="J127" s="206">
        <f>ROUND(I127*H127,2)</f>
        <v>0</v>
      </c>
      <c r="K127" s="202" t="s">
        <v>154</v>
      </c>
      <c r="L127" s="36"/>
      <c r="M127" s="207" t="s">
        <v>1</v>
      </c>
      <c r="N127" s="208" t="s">
        <v>38</v>
      </c>
      <c r="O127" s="68"/>
      <c r="P127" s="191">
        <f>O127*H127</f>
        <v>0</v>
      </c>
      <c r="Q127" s="191">
        <v>0</v>
      </c>
      <c r="R127" s="191">
        <f>Q127*H127</f>
        <v>0</v>
      </c>
      <c r="S127" s="191">
        <v>0</v>
      </c>
      <c r="T127" s="192">
        <f>S127*H127</f>
        <v>0</v>
      </c>
      <c r="U127" s="31"/>
      <c r="V127" s="31"/>
      <c r="W127" s="31"/>
      <c r="X127" s="31"/>
      <c r="Y127" s="31"/>
      <c r="Z127" s="31"/>
      <c r="AA127" s="31"/>
      <c r="AB127" s="31"/>
      <c r="AC127" s="31"/>
      <c r="AD127" s="31"/>
      <c r="AE127" s="31"/>
      <c r="AR127" s="193" t="s">
        <v>350</v>
      </c>
      <c r="AT127" s="193" t="s">
        <v>185</v>
      </c>
      <c r="AU127" s="193" t="s">
        <v>80</v>
      </c>
      <c r="AY127" s="14" t="s">
        <v>149</v>
      </c>
      <c r="BE127" s="194">
        <f>IF(N127="základní",J127,0)</f>
        <v>0</v>
      </c>
      <c r="BF127" s="194">
        <f>IF(N127="snížená",J127,0)</f>
        <v>0</v>
      </c>
      <c r="BG127" s="194">
        <f>IF(N127="zákl. přenesená",J127,0)</f>
        <v>0</v>
      </c>
      <c r="BH127" s="194">
        <f>IF(N127="sníž. přenesená",J127,0)</f>
        <v>0</v>
      </c>
      <c r="BI127" s="194">
        <f>IF(N127="nulová",J127,0)</f>
        <v>0</v>
      </c>
      <c r="BJ127" s="14" t="s">
        <v>80</v>
      </c>
      <c r="BK127" s="194">
        <f>ROUND(I127*H127,2)</f>
        <v>0</v>
      </c>
      <c r="BL127" s="14" t="s">
        <v>350</v>
      </c>
      <c r="BM127" s="193" t="s">
        <v>1543</v>
      </c>
    </row>
    <row r="128" spans="1:65" s="2" customFormat="1" ht="11.25">
      <c r="A128" s="31"/>
      <c r="B128" s="32"/>
      <c r="C128" s="33"/>
      <c r="D128" s="195" t="s">
        <v>157</v>
      </c>
      <c r="E128" s="33"/>
      <c r="F128" s="196" t="s">
        <v>1542</v>
      </c>
      <c r="G128" s="33"/>
      <c r="H128" s="33"/>
      <c r="I128" s="197"/>
      <c r="J128" s="33"/>
      <c r="K128" s="33"/>
      <c r="L128" s="36"/>
      <c r="M128" s="198"/>
      <c r="N128" s="199"/>
      <c r="O128" s="68"/>
      <c r="P128" s="68"/>
      <c r="Q128" s="68"/>
      <c r="R128" s="68"/>
      <c r="S128" s="68"/>
      <c r="T128" s="69"/>
      <c r="U128" s="31"/>
      <c r="V128" s="31"/>
      <c r="W128" s="31"/>
      <c r="X128" s="31"/>
      <c r="Y128" s="31"/>
      <c r="Z128" s="31"/>
      <c r="AA128" s="31"/>
      <c r="AB128" s="31"/>
      <c r="AC128" s="31"/>
      <c r="AD128" s="31"/>
      <c r="AE128" s="31"/>
      <c r="AT128" s="14" t="s">
        <v>157</v>
      </c>
      <c r="AU128" s="14" t="s">
        <v>80</v>
      </c>
    </row>
    <row r="129" spans="1:65" s="2" customFormat="1" ht="24.2" customHeight="1">
      <c r="A129" s="31"/>
      <c r="B129" s="32"/>
      <c r="C129" s="200" t="s">
        <v>164</v>
      </c>
      <c r="D129" s="200" t="s">
        <v>185</v>
      </c>
      <c r="E129" s="201" t="s">
        <v>1544</v>
      </c>
      <c r="F129" s="202" t="s">
        <v>1545</v>
      </c>
      <c r="G129" s="203" t="s">
        <v>197</v>
      </c>
      <c r="H129" s="204">
        <v>4</v>
      </c>
      <c r="I129" s="205"/>
      <c r="J129" s="206">
        <f>ROUND(I129*H129,2)</f>
        <v>0</v>
      </c>
      <c r="K129" s="202" t="s">
        <v>154</v>
      </c>
      <c r="L129" s="36"/>
      <c r="M129" s="207" t="s">
        <v>1</v>
      </c>
      <c r="N129" s="208" t="s">
        <v>38</v>
      </c>
      <c r="O129" s="68"/>
      <c r="P129" s="191">
        <f>O129*H129</f>
        <v>0</v>
      </c>
      <c r="Q129" s="191">
        <v>0</v>
      </c>
      <c r="R129" s="191">
        <f>Q129*H129</f>
        <v>0</v>
      </c>
      <c r="S129" s="191">
        <v>0</v>
      </c>
      <c r="T129" s="192">
        <f>S129*H129</f>
        <v>0</v>
      </c>
      <c r="U129" s="31"/>
      <c r="V129" s="31"/>
      <c r="W129" s="31"/>
      <c r="X129" s="31"/>
      <c r="Y129" s="31"/>
      <c r="Z129" s="31"/>
      <c r="AA129" s="31"/>
      <c r="AB129" s="31"/>
      <c r="AC129" s="31"/>
      <c r="AD129" s="31"/>
      <c r="AE129" s="31"/>
      <c r="AR129" s="193" t="s">
        <v>350</v>
      </c>
      <c r="AT129" s="193" t="s">
        <v>185</v>
      </c>
      <c r="AU129" s="193" t="s">
        <v>80</v>
      </c>
      <c r="AY129" s="14" t="s">
        <v>149</v>
      </c>
      <c r="BE129" s="194">
        <f>IF(N129="základní",J129,0)</f>
        <v>0</v>
      </c>
      <c r="BF129" s="194">
        <f>IF(N129="snížená",J129,0)</f>
        <v>0</v>
      </c>
      <c r="BG129" s="194">
        <f>IF(N129="zákl. přenesená",J129,0)</f>
        <v>0</v>
      </c>
      <c r="BH129" s="194">
        <f>IF(N129="sníž. přenesená",J129,0)</f>
        <v>0</v>
      </c>
      <c r="BI129" s="194">
        <f>IF(N129="nulová",J129,0)</f>
        <v>0</v>
      </c>
      <c r="BJ129" s="14" t="s">
        <v>80</v>
      </c>
      <c r="BK129" s="194">
        <f>ROUND(I129*H129,2)</f>
        <v>0</v>
      </c>
      <c r="BL129" s="14" t="s">
        <v>350</v>
      </c>
      <c r="BM129" s="193" t="s">
        <v>1546</v>
      </c>
    </row>
    <row r="130" spans="1:65" s="2" customFormat="1" ht="11.25">
      <c r="A130" s="31"/>
      <c r="B130" s="32"/>
      <c r="C130" s="33"/>
      <c r="D130" s="195" t="s">
        <v>157</v>
      </c>
      <c r="E130" s="33"/>
      <c r="F130" s="196" t="s">
        <v>1545</v>
      </c>
      <c r="G130" s="33"/>
      <c r="H130" s="33"/>
      <c r="I130" s="197"/>
      <c r="J130" s="33"/>
      <c r="K130" s="33"/>
      <c r="L130" s="36"/>
      <c r="M130" s="198"/>
      <c r="N130" s="199"/>
      <c r="O130" s="68"/>
      <c r="P130" s="68"/>
      <c r="Q130" s="68"/>
      <c r="R130" s="68"/>
      <c r="S130" s="68"/>
      <c r="T130" s="69"/>
      <c r="U130" s="31"/>
      <c r="V130" s="31"/>
      <c r="W130" s="31"/>
      <c r="X130" s="31"/>
      <c r="Y130" s="31"/>
      <c r="Z130" s="31"/>
      <c r="AA130" s="31"/>
      <c r="AB130" s="31"/>
      <c r="AC130" s="31"/>
      <c r="AD130" s="31"/>
      <c r="AE130" s="31"/>
      <c r="AT130" s="14" t="s">
        <v>157</v>
      </c>
      <c r="AU130" s="14" t="s">
        <v>80</v>
      </c>
    </row>
    <row r="131" spans="1:65" s="2" customFormat="1" ht="24.2" customHeight="1">
      <c r="A131" s="31"/>
      <c r="B131" s="32"/>
      <c r="C131" s="200" t="s">
        <v>168</v>
      </c>
      <c r="D131" s="200" t="s">
        <v>185</v>
      </c>
      <c r="E131" s="201" t="s">
        <v>1547</v>
      </c>
      <c r="F131" s="202" t="s">
        <v>1548</v>
      </c>
      <c r="G131" s="203" t="s">
        <v>197</v>
      </c>
      <c r="H131" s="204">
        <v>3</v>
      </c>
      <c r="I131" s="205"/>
      <c r="J131" s="206">
        <f>ROUND(I131*H131,2)</f>
        <v>0</v>
      </c>
      <c r="K131" s="202" t="s">
        <v>154</v>
      </c>
      <c r="L131" s="36"/>
      <c r="M131" s="207" t="s">
        <v>1</v>
      </c>
      <c r="N131" s="208" t="s">
        <v>38</v>
      </c>
      <c r="O131" s="68"/>
      <c r="P131" s="191">
        <f>O131*H131</f>
        <v>0</v>
      </c>
      <c r="Q131" s="191">
        <v>0</v>
      </c>
      <c r="R131" s="191">
        <f>Q131*H131</f>
        <v>0</v>
      </c>
      <c r="S131" s="191">
        <v>0</v>
      </c>
      <c r="T131" s="192">
        <f>S131*H131</f>
        <v>0</v>
      </c>
      <c r="U131" s="31"/>
      <c r="V131" s="31"/>
      <c r="W131" s="31"/>
      <c r="X131" s="31"/>
      <c r="Y131" s="31"/>
      <c r="Z131" s="31"/>
      <c r="AA131" s="31"/>
      <c r="AB131" s="31"/>
      <c r="AC131" s="31"/>
      <c r="AD131" s="31"/>
      <c r="AE131" s="31"/>
      <c r="AR131" s="193" t="s">
        <v>350</v>
      </c>
      <c r="AT131" s="193" t="s">
        <v>185</v>
      </c>
      <c r="AU131" s="193" t="s">
        <v>80</v>
      </c>
      <c r="AY131" s="14" t="s">
        <v>149</v>
      </c>
      <c r="BE131" s="194">
        <f>IF(N131="základní",J131,0)</f>
        <v>0</v>
      </c>
      <c r="BF131" s="194">
        <f>IF(N131="snížená",J131,0)</f>
        <v>0</v>
      </c>
      <c r="BG131" s="194">
        <f>IF(N131="zákl. přenesená",J131,0)</f>
        <v>0</v>
      </c>
      <c r="BH131" s="194">
        <f>IF(N131="sníž. přenesená",J131,0)</f>
        <v>0</v>
      </c>
      <c r="BI131" s="194">
        <f>IF(N131="nulová",J131,0)</f>
        <v>0</v>
      </c>
      <c r="BJ131" s="14" t="s">
        <v>80</v>
      </c>
      <c r="BK131" s="194">
        <f>ROUND(I131*H131,2)</f>
        <v>0</v>
      </c>
      <c r="BL131" s="14" t="s">
        <v>350</v>
      </c>
      <c r="BM131" s="193" t="s">
        <v>1549</v>
      </c>
    </row>
    <row r="132" spans="1:65" s="2" customFormat="1" ht="11.25">
      <c r="A132" s="31"/>
      <c r="B132" s="32"/>
      <c r="C132" s="33"/>
      <c r="D132" s="195" t="s">
        <v>157</v>
      </c>
      <c r="E132" s="33"/>
      <c r="F132" s="196" t="s">
        <v>1548</v>
      </c>
      <c r="G132" s="33"/>
      <c r="H132" s="33"/>
      <c r="I132" s="197"/>
      <c r="J132" s="33"/>
      <c r="K132" s="33"/>
      <c r="L132" s="36"/>
      <c r="M132" s="198"/>
      <c r="N132" s="199"/>
      <c r="O132" s="68"/>
      <c r="P132" s="68"/>
      <c r="Q132" s="68"/>
      <c r="R132" s="68"/>
      <c r="S132" s="68"/>
      <c r="T132" s="69"/>
      <c r="U132" s="31"/>
      <c r="V132" s="31"/>
      <c r="W132" s="31"/>
      <c r="X132" s="31"/>
      <c r="Y132" s="31"/>
      <c r="Z132" s="31"/>
      <c r="AA132" s="31"/>
      <c r="AB132" s="31"/>
      <c r="AC132" s="31"/>
      <c r="AD132" s="31"/>
      <c r="AE132" s="31"/>
      <c r="AT132" s="14" t="s">
        <v>157</v>
      </c>
      <c r="AU132" s="14" t="s">
        <v>80</v>
      </c>
    </row>
    <row r="133" spans="1:65" s="2" customFormat="1" ht="24.2" customHeight="1">
      <c r="A133" s="31"/>
      <c r="B133" s="32"/>
      <c r="C133" s="200" t="s">
        <v>172</v>
      </c>
      <c r="D133" s="200" t="s">
        <v>185</v>
      </c>
      <c r="E133" s="201" t="s">
        <v>1550</v>
      </c>
      <c r="F133" s="202" t="s">
        <v>1551</v>
      </c>
      <c r="G133" s="203" t="s">
        <v>197</v>
      </c>
      <c r="H133" s="204">
        <v>4</v>
      </c>
      <c r="I133" s="205"/>
      <c r="J133" s="206">
        <f>ROUND(I133*H133,2)</f>
        <v>0</v>
      </c>
      <c r="K133" s="202" t="s">
        <v>154</v>
      </c>
      <c r="L133" s="36"/>
      <c r="M133" s="207" t="s">
        <v>1</v>
      </c>
      <c r="N133" s="208" t="s">
        <v>38</v>
      </c>
      <c r="O133" s="68"/>
      <c r="P133" s="191">
        <f>O133*H133</f>
        <v>0</v>
      </c>
      <c r="Q133" s="191">
        <v>0</v>
      </c>
      <c r="R133" s="191">
        <f>Q133*H133</f>
        <v>0</v>
      </c>
      <c r="S133" s="191">
        <v>0</v>
      </c>
      <c r="T133" s="192">
        <f>S133*H133</f>
        <v>0</v>
      </c>
      <c r="U133" s="31"/>
      <c r="V133" s="31"/>
      <c r="W133" s="31"/>
      <c r="X133" s="31"/>
      <c r="Y133" s="31"/>
      <c r="Z133" s="31"/>
      <c r="AA133" s="31"/>
      <c r="AB133" s="31"/>
      <c r="AC133" s="31"/>
      <c r="AD133" s="31"/>
      <c r="AE133" s="31"/>
      <c r="AR133" s="193" t="s">
        <v>164</v>
      </c>
      <c r="AT133" s="193" t="s">
        <v>185</v>
      </c>
      <c r="AU133" s="193" t="s">
        <v>80</v>
      </c>
      <c r="AY133" s="14" t="s">
        <v>149</v>
      </c>
      <c r="BE133" s="194">
        <f>IF(N133="základní",J133,0)</f>
        <v>0</v>
      </c>
      <c r="BF133" s="194">
        <f>IF(N133="snížená",J133,0)</f>
        <v>0</v>
      </c>
      <c r="BG133" s="194">
        <f>IF(N133="zákl. přenesená",J133,0)</f>
        <v>0</v>
      </c>
      <c r="BH133" s="194">
        <f>IF(N133="sníž. přenesená",J133,0)</f>
        <v>0</v>
      </c>
      <c r="BI133" s="194">
        <f>IF(N133="nulová",J133,0)</f>
        <v>0</v>
      </c>
      <c r="BJ133" s="14" t="s">
        <v>80</v>
      </c>
      <c r="BK133" s="194">
        <f>ROUND(I133*H133,2)</f>
        <v>0</v>
      </c>
      <c r="BL133" s="14" t="s">
        <v>164</v>
      </c>
      <c r="BM133" s="193" t="s">
        <v>1552</v>
      </c>
    </row>
    <row r="134" spans="1:65" s="2" customFormat="1" ht="11.25">
      <c r="A134" s="31"/>
      <c r="B134" s="32"/>
      <c r="C134" s="33"/>
      <c r="D134" s="195" t="s">
        <v>157</v>
      </c>
      <c r="E134" s="33"/>
      <c r="F134" s="196" t="s">
        <v>1551</v>
      </c>
      <c r="G134" s="33"/>
      <c r="H134" s="33"/>
      <c r="I134" s="197"/>
      <c r="J134" s="33"/>
      <c r="K134" s="33"/>
      <c r="L134" s="36"/>
      <c r="M134" s="198"/>
      <c r="N134" s="199"/>
      <c r="O134" s="68"/>
      <c r="P134" s="68"/>
      <c r="Q134" s="68"/>
      <c r="R134" s="68"/>
      <c r="S134" s="68"/>
      <c r="T134" s="69"/>
      <c r="U134" s="31"/>
      <c r="V134" s="31"/>
      <c r="W134" s="31"/>
      <c r="X134" s="31"/>
      <c r="Y134" s="31"/>
      <c r="Z134" s="31"/>
      <c r="AA134" s="31"/>
      <c r="AB134" s="31"/>
      <c r="AC134" s="31"/>
      <c r="AD134" s="31"/>
      <c r="AE134" s="31"/>
      <c r="AT134" s="14" t="s">
        <v>157</v>
      </c>
      <c r="AU134" s="14" t="s">
        <v>80</v>
      </c>
    </row>
    <row r="135" spans="1:65" s="2" customFormat="1" ht="24.2" customHeight="1">
      <c r="A135" s="31"/>
      <c r="B135" s="32"/>
      <c r="C135" s="200" t="s">
        <v>176</v>
      </c>
      <c r="D135" s="200" t="s">
        <v>185</v>
      </c>
      <c r="E135" s="201" t="s">
        <v>1553</v>
      </c>
      <c r="F135" s="202" t="s">
        <v>1554</v>
      </c>
      <c r="G135" s="203" t="s">
        <v>197</v>
      </c>
      <c r="H135" s="204">
        <v>4</v>
      </c>
      <c r="I135" s="205"/>
      <c r="J135" s="206">
        <f>ROUND(I135*H135,2)</f>
        <v>0</v>
      </c>
      <c r="K135" s="202" t="s">
        <v>154</v>
      </c>
      <c r="L135" s="36"/>
      <c r="M135" s="207" t="s">
        <v>1</v>
      </c>
      <c r="N135" s="208" t="s">
        <v>38</v>
      </c>
      <c r="O135" s="68"/>
      <c r="P135" s="191">
        <f>O135*H135</f>
        <v>0</v>
      </c>
      <c r="Q135" s="191">
        <v>0</v>
      </c>
      <c r="R135" s="191">
        <f>Q135*H135</f>
        <v>0</v>
      </c>
      <c r="S135" s="191">
        <v>0</v>
      </c>
      <c r="T135" s="192">
        <f>S135*H135</f>
        <v>0</v>
      </c>
      <c r="U135" s="31"/>
      <c r="V135" s="31"/>
      <c r="W135" s="31"/>
      <c r="X135" s="31"/>
      <c r="Y135" s="31"/>
      <c r="Z135" s="31"/>
      <c r="AA135" s="31"/>
      <c r="AB135" s="31"/>
      <c r="AC135" s="31"/>
      <c r="AD135" s="31"/>
      <c r="AE135" s="31"/>
      <c r="AR135" s="193" t="s">
        <v>164</v>
      </c>
      <c r="AT135" s="193" t="s">
        <v>185</v>
      </c>
      <c r="AU135" s="193" t="s">
        <v>80</v>
      </c>
      <c r="AY135" s="14" t="s">
        <v>149</v>
      </c>
      <c r="BE135" s="194">
        <f>IF(N135="základní",J135,0)</f>
        <v>0</v>
      </c>
      <c r="BF135" s="194">
        <f>IF(N135="snížená",J135,0)</f>
        <v>0</v>
      </c>
      <c r="BG135" s="194">
        <f>IF(N135="zákl. přenesená",J135,0)</f>
        <v>0</v>
      </c>
      <c r="BH135" s="194">
        <f>IF(N135="sníž. přenesená",J135,0)</f>
        <v>0</v>
      </c>
      <c r="BI135" s="194">
        <f>IF(N135="nulová",J135,0)</f>
        <v>0</v>
      </c>
      <c r="BJ135" s="14" t="s">
        <v>80</v>
      </c>
      <c r="BK135" s="194">
        <f>ROUND(I135*H135,2)</f>
        <v>0</v>
      </c>
      <c r="BL135" s="14" t="s">
        <v>164</v>
      </c>
      <c r="BM135" s="193" t="s">
        <v>1555</v>
      </c>
    </row>
    <row r="136" spans="1:65" s="2" customFormat="1" ht="11.25">
      <c r="A136" s="31"/>
      <c r="B136" s="32"/>
      <c r="C136" s="33"/>
      <c r="D136" s="195" t="s">
        <v>157</v>
      </c>
      <c r="E136" s="33"/>
      <c r="F136" s="196" t="s">
        <v>1554</v>
      </c>
      <c r="G136" s="33"/>
      <c r="H136" s="33"/>
      <c r="I136" s="197"/>
      <c r="J136" s="33"/>
      <c r="K136" s="33"/>
      <c r="L136" s="36"/>
      <c r="M136" s="198"/>
      <c r="N136" s="199"/>
      <c r="O136" s="68"/>
      <c r="P136" s="68"/>
      <c r="Q136" s="68"/>
      <c r="R136" s="68"/>
      <c r="S136" s="68"/>
      <c r="T136" s="69"/>
      <c r="U136" s="31"/>
      <c r="V136" s="31"/>
      <c r="W136" s="31"/>
      <c r="X136" s="31"/>
      <c r="Y136" s="31"/>
      <c r="Z136" s="31"/>
      <c r="AA136" s="31"/>
      <c r="AB136" s="31"/>
      <c r="AC136" s="31"/>
      <c r="AD136" s="31"/>
      <c r="AE136" s="31"/>
      <c r="AT136" s="14" t="s">
        <v>157</v>
      </c>
      <c r="AU136" s="14" t="s">
        <v>80</v>
      </c>
    </row>
    <row r="137" spans="1:65" s="2" customFormat="1" ht="24.2" customHeight="1">
      <c r="A137" s="31"/>
      <c r="B137" s="32"/>
      <c r="C137" s="200" t="s">
        <v>180</v>
      </c>
      <c r="D137" s="200" t="s">
        <v>185</v>
      </c>
      <c r="E137" s="201" t="s">
        <v>1556</v>
      </c>
      <c r="F137" s="202" t="s">
        <v>1557</v>
      </c>
      <c r="G137" s="203" t="s">
        <v>197</v>
      </c>
      <c r="H137" s="204">
        <v>2</v>
      </c>
      <c r="I137" s="205"/>
      <c r="J137" s="206">
        <f>ROUND(I137*H137,2)</f>
        <v>0</v>
      </c>
      <c r="K137" s="202" t="s">
        <v>154</v>
      </c>
      <c r="L137" s="36"/>
      <c r="M137" s="207" t="s">
        <v>1</v>
      </c>
      <c r="N137" s="208" t="s">
        <v>38</v>
      </c>
      <c r="O137" s="68"/>
      <c r="P137" s="191">
        <f>O137*H137</f>
        <v>0</v>
      </c>
      <c r="Q137" s="191">
        <v>0</v>
      </c>
      <c r="R137" s="191">
        <f>Q137*H137</f>
        <v>0</v>
      </c>
      <c r="S137" s="191">
        <v>0</v>
      </c>
      <c r="T137" s="192">
        <f>S137*H137</f>
        <v>0</v>
      </c>
      <c r="U137" s="31"/>
      <c r="V137" s="31"/>
      <c r="W137" s="31"/>
      <c r="X137" s="31"/>
      <c r="Y137" s="31"/>
      <c r="Z137" s="31"/>
      <c r="AA137" s="31"/>
      <c r="AB137" s="31"/>
      <c r="AC137" s="31"/>
      <c r="AD137" s="31"/>
      <c r="AE137" s="31"/>
      <c r="AR137" s="193" t="s">
        <v>164</v>
      </c>
      <c r="AT137" s="193" t="s">
        <v>185</v>
      </c>
      <c r="AU137" s="193" t="s">
        <v>80</v>
      </c>
      <c r="AY137" s="14" t="s">
        <v>149</v>
      </c>
      <c r="BE137" s="194">
        <f>IF(N137="základní",J137,0)</f>
        <v>0</v>
      </c>
      <c r="BF137" s="194">
        <f>IF(N137="snížená",J137,0)</f>
        <v>0</v>
      </c>
      <c r="BG137" s="194">
        <f>IF(N137="zákl. přenesená",J137,0)</f>
        <v>0</v>
      </c>
      <c r="BH137" s="194">
        <f>IF(N137="sníž. přenesená",J137,0)</f>
        <v>0</v>
      </c>
      <c r="BI137" s="194">
        <f>IF(N137="nulová",J137,0)</f>
        <v>0</v>
      </c>
      <c r="BJ137" s="14" t="s">
        <v>80</v>
      </c>
      <c r="BK137" s="194">
        <f>ROUND(I137*H137,2)</f>
        <v>0</v>
      </c>
      <c r="BL137" s="14" t="s">
        <v>164</v>
      </c>
      <c r="BM137" s="193" t="s">
        <v>1558</v>
      </c>
    </row>
    <row r="138" spans="1:65" s="2" customFormat="1" ht="11.25">
      <c r="A138" s="31"/>
      <c r="B138" s="32"/>
      <c r="C138" s="33"/>
      <c r="D138" s="195" t="s">
        <v>157</v>
      </c>
      <c r="E138" s="33"/>
      <c r="F138" s="196" t="s">
        <v>1557</v>
      </c>
      <c r="G138" s="33"/>
      <c r="H138" s="33"/>
      <c r="I138" s="197"/>
      <c r="J138" s="33"/>
      <c r="K138" s="33"/>
      <c r="L138" s="36"/>
      <c r="M138" s="198"/>
      <c r="N138" s="199"/>
      <c r="O138" s="68"/>
      <c r="P138" s="68"/>
      <c r="Q138" s="68"/>
      <c r="R138" s="68"/>
      <c r="S138" s="68"/>
      <c r="T138" s="69"/>
      <c r="U138" s="31"/>
      <c r="V138" s="31"/>
      <c r="W138" s="31"/>
      <c r="X138" s="31"/>
      <c r="Y138" s="31"/>
      <c r="Z138" s="31"/>
      <c r="AA138" s="31"/>
      <c r="AB138" s="31"/>
      <c r="AC138" s="31"/>
      <c r="AD138" s="31"/>
      <c r="AE138" s="31"/>
      <c r="AT138" s="14" t="s">
        <v>157</v>
      </c>
      <c r="AU138" s="14" t="s">
        <v>80</v>
      </c>
    </row>
    <row r="139" spans="1:65" s="2" customFormat="1" ht="24.2" customHeight="1">
      <c r="A139" s="31"/>
      <c r="B139" s="32"/>
      <c r="C139" s="200" t="s">
        <v>184</v>
      </c>
      <c r="D139" s="200" t="s">
        <v>185</v>
      </c>
      <c r="E139" s="201" t="s">
        <v>1559</v>
      </c>
      <c r="F139" s="202" t="s">
        <v>1560</v>
      </c>
      <c r="G139" s="203" t="s">
        <v>197</v>
      </c>
      <c r="H139" s="204">
        <v>1</v>
      </c>
      <c r="I139" s="205"/>
      <c r="J139" s="206">
        <f>ROUND(I139*H139,2)</f>
        <v>0</v>
      </c>
      <c r="K139" s="202" t="s">
        <v>154</v>
      </c>
      <c r="L139" s="36"/>
      <c r="M139" s="207" t="s">
        <v>1</v>
      </c>
      <c r="N139" s="208" t="s">
        <v>38</v>
      </c>
      <c r="O139" s="68"/>
      <c r="P139" s="191">
        <f>O139*H139</f>
        <v>0</v>
      </c>
      <c r="Q139" s="191">
        <v>0</v>
      </c>
      <c r="R139" s="191">
        <f>Q139*H139</f>
        <v>0</v>
      </c>
      <c r="S139" s="191">
        <v>0</v>
      </c>
      <c r="T139" s="192">
        <f>S139*H139</f>
        <v>0</v>
      </c>
      <c r="U139" s="31"/>
      <c r="V139" s="31"/>
      <c r="W139" s="31"/>
      <c r="X139" s="31"/>
      <c r="Y139" s="31"/>
      <c r="Z139" s="31"/>
      <c r="AA139" s="31"/>
      <c r="AB139" s="31"/>
      <c r="AC139" s="31"/>
      <c r="AD139" s="31"/>
      <c r="AE139" s="31"/>
      <c r="AR139" s="193" t="s">
        <v>164</v>
      </c>
      <c r="AT139" s="193" t="s">
        <v>185</v>
      </c>
      <c r="AU139" s="193" t="s">
        <v>80</v>
      </c>
      <c r="AY139" s="14" t="s">
        <v>149</v>
      </c>
      <c r="BE139" s="194">
        <f>IF(N139="základní",J139,0)</f>
        <v>0</v>
      </c>
      <c r="BF139" s="194">
        <f>IF(N139="snížená",J139,0)</f>
        <v>0</v>
      </c>
      <c r="BG139" s="194">
        <f>IF(N139="zákl. přenesená",J139,0)</f>
        <v>0</v>
      </c>
      <c r="BH139" s="194">
        <f>IF(N139="sníž. přenesená",J139,0)</f>
        <v>0</v>
      </c>
      <c r="BI139" s="194">
        <f>IF(N139="nulová",J139,0)</f>
        <v>0</v>
      </c>
      <c r="BJ139" s="14" t="s">
        <v>80</v>
      </c>
      <c r="BK139" s="194">
        <f>ROUND(I139*H139,2)</f>
        <v>0</v>
      </c>
      <c r="BL139" s="14" t="s">
        <v>164</v>
      </c>
      <c r="BM139" s="193" t="s">
        <v>1561</v>
      </c>
    </row>
    <row r="140" spans="1:65" s="2" customFormat="1" ht="11.25">
      <c r="A140" s="31"/>
      <c r="B140" s="32"/>
      <c r="C140" s="33"/>
      <c r="D140" s="195" t="s">
        <v>157</v>
      </c>
      <c r="E140" s="33"/>
      <c r="F140" s="196" t="s">
        <v>1560</v>
      </c>
      <c r="G140" s="33"/>
      <c r="H140" s="33"/>
      <c r="I140" s="197"/>
      <c r="J140" s="33"/>
      <c r="K140" s="33"/>
      <c r="L140" s="36"/>
      <c r="M140" s="198"/>
      <c r="N140" s="199"/>
      <c r="O140" s="68"/>
      <c r="P140" s="68"/>
      <c r="Q140" s="68"/>
      <c r="R140" s="68"/>
      <c r="S140" s="68"/>
      <c r="T140" s="69"/>
      <c r="U140" s="31"/>
      <c r="V140" s="31"/>
      <c r="W140" s="31"/>
      <c r="X140" s="31"/>
      <c r="Y140" s="31"/>
      <c r="Z140" s="31"/>
      <c r="AA140" s="31"/>
      <c r="AB140" s="31"/>
      <c r="AC140" s="31"/>
      <c r="AD140" s="31"/>
      <c r="AE140" s="31"/>
      <c r="AT140" s="14" t="s">
        <v>157</v>
      </c>
      <c r="AU140" s="14" t="s">
        <v>80</v>
      </c>
    </row>
    <row r="141" spans="1:65" s="2" customFormat="1" ht="24.2" customHeight="1">
      <c r="A141" s="31"/>
      <c r="B141" s="32"/>
      <c r="C141" s="200" t="s">
        <v>189</v>
      </c>
      <c r="D141" s="200" t="s">
        <v>185</v>
      </c>
      <c r="E141" s="201" t="s">
        <v>1562</v>
      </c>
      <c r="F141" s="202" t="s">
        <v>1563</v>
      </c>
      <c r="G141" s="203" t="s">
        <v>197</v>
      </c>
      <c r="H141" s="204">
        <v>4</v>
      </c>
      <c r="I141" s="205"/>
      <c r="J141" s="206">
        <f>ROUND(I141*H141,2)</f>
        <v>0</v>
      </c>
      <c r="K141" s="202" t="s">
        <v>154</v>
      </c>
      <c r="L141" s="36"/>
      <c r="M141" s="207" t="s">
        <v>1</v>
      </c>
      <c r="N141" s="208" t="s">
        <v>38</v>
      </c>
      <c r="O141" s="68"/>
      <c r="P141" s="191">
        <f>O141*H141</f>
        <v>0</v>
      </c>
      <c r="Q141" s="191">
        <v>0</v>
      </c>
      <c r="R141" s="191">
        <f>Q141*H141</f>
        <v>0</v>
      </c>
      <c r="S141" s="191">
        <v>0</v>
      </c>
      <c r="T141" s="192">
        <f>S141*H141</f>
        <v>0</v>
      </c>
      <c r="U141" s="31"/>
      <c r="V141" s="31"/>
      <c r="W141" s="31"/>
      <c r="X141" s="31"/>
      <c r="Y141" s="31"/>
      <c r="Z141" s="31"/>
      <c r="AA141" s="31"/>
      <c r="AB141" s="31"/>
      <c r="AC141" s="31"/>
      <c r="AD141" s="31"/>
      <c r="AE141" s="31"/>
      <c r="AR141" s="193" t="s">
        <v>164</v>
      </c>
      <c r="AT141" s="193" t="s">
        <v>185</v>
      </c>
      <c r="AU141" s="193" t="s">
        <v>80</v>
      </c>
      <c r="AY141" s="14" t="s">
        <v>149</v>
      </c>
      <c r="BE141" s="194">
        <f>IF(N141="základní",J141,0)</f>
        <v>0</v>
      </c>
      <c r="BF141" s="194">
        <f>IF(N141="snížená",J141,0)</f>
        <v>0</v>
      </c>
      <c r="BG141" s="194">
        <f>IF(N141="zákl. přenesená",J141,0)</f>
        <v>0</v>
      </c>
      <c r="BH141" s="194">
        <f>IF(N141="sníž. přenesená",J141,0)</f>
        <v>0</v>
      </c>
      <c r="BI141" s="194">
        <f>IF(N141="nulová",J141,0)</f>
        <v>0</v>
      </c>
      <c r="BJ141" s="14" t="s">
        <v>80</v>
      </c>
      <c r="BK141" s="194">
        <f>ROUND(I141*H141,2)</f>
        <v>0</v>
      </c>
      <c r="BL141" s="14" t="s">
        <v>164</v>
      </c>
      <c r="BM141" s="193" t="s">
        <v>1564</v>
      </c>
    </row>
    <row r="142" spans="1:65" s="2" customFormat="1" ht="11.25">
      <c r="A142" s="31"/>
      <c r="B142" s="32"/>
      <c r="C142" s="33"/>
      <c r="D142" s="195" t="s">
        <v>157</v>
      </c>
      <c r="E142" s="33"/>
      <c r="F142" s="196" t="s">
        <v>1563</v>
      </c>
      <c r="G142" s="33"/>
      <c r="H142" s="33"/>
      <c r="I142" s="197"/>
      <c r="J142" s="33"/>
      <c r="K142" s="33"/>
      <c r="L142" s="36"/>
      <c r="M142" s="198"/>
      <c r="N142" s="199"/>
      <c r="O142" s="68"/>
      <c r="P142" s="68"/>
      <c r="Q142" s="68"/>
      <c r="R142" s="68"/>
      <c r="S142" s="68"/>
      <c r="T142" s="69"/>
      <c r="U142" s="31"/>
      <c r="V142" s="31"/>
      <c r="W142" s="31"/>
      <c r="X142" s="31"/>
      <c r="Y142" s="31"/>
      <c r="Z142" s="31"/>
      <c r="AA142" s="31"/>
      <c r="AB142" s="31"/>
      <c r="AC142" s="31"/>
      <c r="AD142" s="31"/>
      <c r="AE142" s="31"/>
      <c r="AT142" s="14" t="s">
        <v>157</v>
      </c>
      <c r="AU142" s="14" t="s">
        <v>80</v>
      </c>
    </row>
    <row r="143" spans="1:65" s="2" customFormat="1" ht="24.2" customHeight="1">
      <c r="A143" s="31"/>
      <c r="B143" s="32"/>
      <c r="C143" s="200" t="s">
        <v>194</v>
      </c>
      <c r="D143" s="200" t="s">
        <v>185</v>
      </c>
      <c r="E143" s="201" t="s">
        <v>1565</v>
      </c>
      <c r="F143" s="202" t="s">
        <v>1566</v>
      </c>
      <c r="G143" s="203" t="s">
        <v>197</v>
      </c>
      <c r="H143" s="204">
        <v>4</v>
      </c>
      <c r="I143" s="205"/>
      <c r="J143" s="206">
        <f>ROUND(I143*H143,2)</f>
        <v>0</v>
      </c>
      <c r="K143" s="202" t="s">
        <v>154</v>
      </c>
      <c r="L143" s="36"/>
      <c r="M143" s="207" t="s">
        <v>1</v>
      </c>
      <c r="N143" s="208" t="s">
        <v>38</v>
      </c>
      <c r="O143" s="68"/>
      <c r="P143" s="191">
        <f>O143*H143</f>
        <v>0</v>
      </c>
      <c r="Q143" s="191">
        <v>0</v>
      </c>
      <c r="R143" s="191">
        <f>Q143*H143</f>
        <v>0</v>
      </c>
      <c r="S143" s="191">
        <v>0</v>
      </c>
      <c r="T143" s="192">
        <f>S143*H143</f>
        <v>0</v>
      </c>
      <c r="U143" s="31"/>
      <c r="V143" s="31"/>
      <c r="W143" s="31"/>
      <c r="X143" s="31"/>
      <c r="Y143" s="31"/>
      <c r="Z143" s="31"/>
      <c r="AA143" s="31"/>
      <c r="AB143" s="31"/>
      <c r="AC143" s="31"/>
      <c r="AD143" s="31"/>
      <c r="AE143" s="31"/>
      <c r="AR143" s="193" t="s">
        <v>164</v>
      </c>
      <c r="AT143" s="193" t="s">
        <v>185</v>
      </c>
      <c r="AU143" s="193" t="s">
        <v>80</v>
      </c>
      <c r="AY143" s="14" t="s">
        <v>149</v>
      </c>
      <c r="BE143" s="194">
        <f>IF(N143="základní",J143,0)</f>
        <v>0</v>
      </c>
      <c r="BF143" s="194">
        <f>IF(N143="snížená",J143,0)</f>
        <v>0</v>
      </c>
      <c r="BG143" s="194">
        <f>IF(N143="zákl. přenesená",J143,0)</f>
        <v>0</v>
      </c>
      <c r="BH143" s="194">
        <f>IF(N143="sníž. přenesená",J143,0)</f>
        <v>0</v>
      </c>
      <c r="BI143" s="194">
        <f>IF(N143="nulová",J143,0)</f>
        <v>0</v>
      </c>
      <c r="BJ143" s="14" t="s">
        <v>80</v>
      </c>
      <c r="BK143" s="194">
        <f>ROUND(I143*H143,2)</f>
        <v>0</v>
      </c>
      <c r="BL143" s="14" t="s">
        <v>164</v>
      </c>
      <c r="BM143" s="193" t="s">
        <v>1567</v>
      </c>
    </row>
    <row r="144" spans="1:65" s="2" customFormat="1" ht="19.5">
      <c r="A144" s="31"/>
      <c r="B144" s="32"/>
      <c r="C144" s="33"/>
      <c r="D144" s="195" t="s">
        <v>157</v>
      </c>
      <c r="E144" s="33"/>
      <c r="F144" s="196" t="s">
        <v>1566</v>
      </c>
      <c r="G144" s="33"/>
      <c r="H144" s="33"/>
      <c r="I144" s="197"/>
      <c r="J144" s="33"/>
      <c r="K144" s="33"/>
      <c r="L144" s="36"/>
      <c r="M144" s="198"/>
      <c r="N144" s="199"/>
      <c r="O144" s="68"/>
      <c r="P144" s="68"/>
      <c r="Q144" s="68"/>
      <c r="R144" s="68"/>
      <c r="S144" s="68"/>
      <c r="T144" s="69"/>
      <c r="U144" s="31"/>
      <c r="V144" s="31"/>
      <c r="W144" s="31"/>
      <c r="X144" s="31"/>
      <c r="Y144" s="31"/>
      <c r="Z144" s="31"/>
      <c r="AA144" s="31"/>
      <c r="AB144" s="31"/>
      <c r="AC144" s="31"/>
      <c r="AD144" s="31"/>
      <c r="AE144" s="31"/>
      <c r="AT144" s="14" t="s">
        <v>157</v>
      </c>
      <c r="AU144" s="14" t="s">
        <v>80</v>
      </c>
    </row>
    <row r="145" spans="1:65" s="2" customFormat="1" ht="24.2" customHeight="1">
      <c r="A145" s="31"/>
      <c r="B145" s="32"/>
      <c r="C145" s="200" t="s">
        <v>199</v>
      </c>
      <c r="D145" s="200" t="s">
        <v>185</v>
      </c>
      <c r="E145" s="201" t="s">
        <v>1568</v>
      </c>
      <c r="F145" s="202" t="s">
        <v>1569</v>
      </c>
      <c r="G145" s="203" t="s">
        <v>197</v>
      </c>
      <c r="H145" s="204">
        <v>1</v>
      </c>
      <c r="I145" s="205"/>
      <c r="J145" s="206">
        <f>ROUND(I145*H145,2)</f>
        <v>0</v>
      </c>
      <c r="K145" s="202" t="s">
        <v>154</v>
      </c>
      <c r="L145" s="36"/>
      <c r="M145" s="207" t="s">
        <v>1</v>
      </c>
      <c r="N145" s="208" t="s">
        <v>38</v>
      </c>
      <c r="O145" s="68"/>
      <c r="P145" s="191">
        <f>O145*H145</f>
        <v>0</v>
      </c>
      <c r="Q145" s="191">
        <v>0</v>
      </c>
      <c r="R145" s="191">
        <f>Q145*H145</f>
        <v>0</v>
      </c>
      <c r="S145" s="191">
        <v>0</v>
      </c>
      <c r="T145" s="192">
        <f>S145*H145</f>
        <v>0</v>
      </c>
      <c r="U145" s="31"/>
      <c r="V145" s="31"/>
      <c r="W145" s="31"/>
      <c r="X145" s="31"/>
      <c r="Y145" s="31"/>
      <c r="Z145" s="31"/>
      <c r="AA145" s="31"/>
      <c r="AB145" s="31"/>
      <c r="AC145" s="31"/>
      <c r="AD145" s="31"/>
      <c r="AE145" s="31"/>
      <c r="AR145" s="193" t="s">
        <v>164</v>
      </c>
      <c r="AT145" s="193" t="s">
        <v>185</v>
      </c>
      <c r="AU145" s="193" t="s">
        <v>80</v>
      </c>
      <c r="AY145" s="14" t="s">
        <v>149</v>
      </c>
      <c r="BE145" s="194">
        <f>IF(N145="základní",J145,0)</f>
        <v>0</v>
      </c>
      <c r="BF145" s="194">
        <f>IF(N145="snížená",J145,0)</f>
        <v>0</v>
      </c>
      <c r="BG145" s="194">
        <f>IF(N145="zákl. přenesená",J145,0)</f>
        <v>0</v>
      </c>
      <c r="BH145" s="194">
        <f>IF(N145="sníž. přenesená",J145,0)</f>
        <v>0</v>
      </c>
      <c r="BI145" s="194">
        <f>IF(N145="nulová",J145,0)</f>
        <v>0</v>
      </c>
      <c r="BJ145" s="14" t="s">
        <v>80</v>
      </c>
      <c r="BK145" s="194">
        <f>ROUND(I145*H145,2)</f>
        <v>0</v>
      </c>
      <c r="BL145" s="14" t="s">
        <v>164</v>
      </c>
      <c r="BM145" s="193" t="s">
        <v>1570</v>
      </c>
    </row>
    <row r="146" spans="1:65" s="2" customFormat="1" ht="11.25">
      <c r="A146" s="31"/>
      <c r="B146" s="32"/>
      <c r="C146" s="33"/>
      <c r="D146" s="195" t="s">
        <v>157</v>
      </c>
      <c r="E146" s="33"/>
      <c r="F146" s="196" t="s">
        <v>1571</v>
      </c>
      <c r="G146" s="33"/>
      <c r="H146" s="33"/>
      <c r="I146" s="197"/>
      <c r="J146" s="33"/>
      <c r="K146" s="33"/>
      <c r="L146" s="36"/>
      <c r="M146" s="198"/>
      <c r="N146" s="199"/>
      <c r="O146" s="68"/>
      <c r="P146" s="68"/>
      <c r="Q146" s="68"/>
      <c r="R146" s="68"/>
      <c r="S146" s="68"/>
      <c r="T146" s="69"/>
      <c r="U146" s="31"/>
      <c r="V146" s="31"/>
      <c r="W146" s="31"/>
      <c r="X146" s="31"/>
      <c r="Y146" s="31"/>
      <c r="Z146" s="31"/>
      <c r="AA146" s="31"/>
      <c r="AB146" s="31"/>
      <c r="AC146" s="31"/>
      <c r="AD146" s="31"/>
      <c r="AE146" s="31"/>
      <c r="AT146" s="14" t="s">
        <v>157</v>
      </c>
      <c r="AU146" s="14" t="s">
        <v>80</v>
      </c>
    </row>
    <row r="147" spans="1:65" s="2" customFormat="1" ht="24.2" customHeight="1">
      <c r="A147" s="31"/>
      <c r="B147" s="32"/>
      <c r="C147" s="200" t="s">
        <v>205</v>
      </c>
      <c r="D147" s="200" t="s">
        <v>185</v>
      </c>
      <c r="E147" s="201" t="s">
        <v>1572</v>
      </c>
      <c r="F147" s="202" t="s">
        <v>1573</v>
      </c>
      <c r="G147" s="203" t="s">
        <v>197</v>
      </c>
      <c r="H147" s="204">
        <v>1</v>
      </c>
      <c r="I147" s="205"/>
      <c r="J147" s="206">
        <f>ROUND(I147*H147,2)</f>
        <v>0</v>
      </c>
      <c r="K147" s="202" t="s">
        <v>154</v>
      </c>
      <c r="L147" s="36"/>
      <c r="M147" s="207" t="s">
        <v>1</v>
      </c>
      <c r="N147" s="208" t="s">
        <v>38</v>
      </c>
      <c r="O147" s="68"/>
      <c r="P147" s="191">
        <f>O147*H147</f>
        <v>0</v>
      </c>
      <c r="Q147" s="191">
        <v>0</v>
      </c>
      <c r="R147" s="191">
        <f>Q147*H147</f>
        <v>0</v>
      </c>
      <c r="S147" s="191">
        <v>0</v>
      </c>
      <c r="T147" s="192">
        <f>S147*H147</f>
        <v>0</v>
      </c>
      <c r="U147" s="31"/>
      <c r="V147" s="31"/>
      <c r="W147" s="31"/>
      <c r="X147" s="31"/>
      <c r="Y147" s="31"/>
      <c r="Z147" s="31"/>
      <c r="AA147" s="31"/>
      <c r="AB147" s="31"/>
      <c r="AC147" s="31"/>
      <c r="AD147" s="31"/>
      <c r="AE147" s="31"/>
      <c r="AR147" s="193" t="s">
        <v>164</v>
      </c>
      <c r="AT147" s="193" t="s">
        <v>185</v>
      </c>
      <c r="AU147" s="193" t="s">
        <v>80</v>
      </c>
      <c r="AY147" s="14" t="s">
        <v>149</v>
      </c>
      <c r="BE147" s="194">
        <f>IF(N147="základní",J147,0)</f>
        <v>0</v>
      </c>
      <c r="BF147" s="194">
        <f>IF(N147="snížená",J147,0)</f>
        <v>0</v>
      </c>
      <c r="BG147" s="194">
        <f>IF(N147="zákl. přenesená",J147,0)</f>
        <v>0</v>
      </c>
      <c r="BH147" s="194">
        <f>IF(N147="sníž. přenesená",J147,0)</f>
        <v>0</v>
      </c>
      <c r="BI147" s="194">
        <f>IF(N147="nulová",J147,0)</f>
        <v>0</v>
      </c>
      <c r="BJ147" s="14" t="s">
        <v>80</v>
      </c>
      <c r="BK147" s="194">
        <f>ROUND(I147*H147,2)</f>
        <v>0</v>
      </c>
      <c r="BL147" s="14" t="s">
        <v>164</v>
      </c>
      <c r="BM147" s="193" t="s">
        <v>1574</v>
      </c>
    </row>
    <row r="148" spans="1:65" s="2" customFormat="1" ht="11.25">
      <c r="A148" s="31"/>
      <c r="B148" s="32"/>
      <c r="C148" s="33"/>
      <c r="D148" s="195" t="s">
        <v>157</v>
      </c>
      <c r="E148" s="33"/>
      <c r="F148" s="196" t="s">
        <v>1575</v>
      </c>
      <c r="G148" s="33"/>
      <c r="H148" s="33"/>
      <c r="I148" s="197"/>
      <c r="J148" s="33"/>
      <c r="K148" s="33"/>
      <c r="L148" s="36"/>
      <c r="M148" s="198"/>
      <c r="N148" s="199"/>
      <c r="O148" s="68"/>
      <c r="P148" s="68"/>
      <c r="Q148" s="68"/>
      <c r="R148" s="68"/>
      <c r="S148" s="68"/>
      <c r="T148" s="69"/>
      <c r="U148" s="31"/>
      <c r="V148" s="31"/>
      <c r="W148" s="31"/>
      <c r="X148" s="31"/>
      <c r="Y148" s="31"/>
      <c r="Z148" s="31"/>
      <c r="AA148" s="31"/>
      <c r="AB148" s="31"/>
      <c r="AC148" s="31"/>
      <c r="AD148" s="31"/>
      <c r="AE148" s="31"/>
      <c r="AT148" s="14" t="s">
        <v>157</v>
      </c>
      <c r="AU148" s="14" t="s">
        <v>80</v>
      </c>
    </row>
    <row r="149" spans="1:65" s="2" customFormat="1" ht="24.2" customHeight="1">
      <c r="A149" s="31"/>
      <c r="B149" s="32"/>
      <c r="C149" s="200" t="s">
        <v>210</v>
      </c>
      <c r="D149" s="200" t="s">
        <v>185</v>
      </c>
      <c r="E149" s="201" t="s">
        <v>1576</v>
      </c>
      <c r="F149" s="202" t="s">
        <v>1577</v>
      </c>
      <c r="G149" s="203" t="s">
        <v>197</v>
      </c>
      <c r="H149" s="204">
        <v>1</v>
      </c>
      <c r="I149" s="205"/>
      <c r="J149" s="206">
        <f>ROUND(I149*H149,2)</f>
        <v>0</v>
      </c>
      <c r="K149" s="202" t="s">
        <v>154</v>
      </c>
      <c r="L149" s="36"/>
      <c r="M149" s="207" t="s">
        <v>1</v>
      </c>
      <c r="N149" s="208" t="s">
        <v>38</v>
      </c>
      <c r="O149" s="68"/>
      <c r="P149" s="191">
        <f>O149*H149</f>
        <v>0</v>
      </c>
      <c r="Q149" s="191">
        <v>0</v>
      </c>
      <c r="R149" s="191">
        <f>Q149*H149</f>
        <v>0</v>
      </c>
      <c r="S149" s="191">
        <v>0</v>
      </c>
      <c r="T149" s="192">
        <f>S149*H149</f>
        <v>0</v>
      </c>
      <c r="U149" s="31"/>
      <c r="V149" s="31"/>
      <c r="W149" s="31"/>
      <c r="X149" s="31"/>
      <c r="Y149" s="31"/>
      <c r="Z149" s="31"/>
      <c r="AA149" s="31"/>
      <c r="AB149" s="31"/>
      <c r="AC149" s="31"/>
      <c r="AD149" s="31"/>
      <c r="AE149" s="31"/>
      <c r="AR149" s="193" t="s">
        <v>164</v>
      </c>
      <c r="AT149" s="193" t="s">
        <v>185</v>
      </c>
      <c r="AU149" s="193" t="s">
        <v>80</v>
      </c>
      <c r="AY149" s="14" t="s">
        <v>149</v>
      </c>
      <c r="BE149" s="194">
        <f>IF(N149="základní",J149,0)</f>
        <v>0</v>
      </c>
      <c r="BF149" s="194">
        <f>IF(N149="snížená",J149,0)</f>
        <v>0</v>
      </c>
      <c r="BG149" s="194">
        <f>IF(N149="zákl. přenesená",J149,0)</f>
        <v>0</v>
      </c>
      <c r="BH149" s="194">
        <f>IF(N149="sníž. přenesená",J149,0)</f>
        <v>0</v>
      </c>
      <c r="BI149" s="194">
        <f>IF(N149="nulová",J149,0)</f>
        <v>0</v>
      </c>
      <c r="BJ149" s="14" t="s">
        <v>80</v>
      </c>
      <c r="BK149" s="194">
        <f>ROUND(I149*H149,2)</f>
        <v>0</v>
      </c>
      <c r="BL149" s="14" t="s">
        <v>164</v>
      </c>
      <c r="BM149" s="193" t="s">
        <v>1578</v>
      </c>
    </row>
    <row r="150" spans="1:65" s="2" customFormat="1" ht="11.25">
      <c r="A150" s="31"/>
      <c r="B150" s="32"/>
      <c r="C150" s="33"/>
      <c r="D150" s="195" t="s">
        <v>157</v>
      </c>
      <c r="E150" s="33"/>
      <c r="F150" s="196" t="s">
        <v>1577</v>
      </c>
      <c r="G150" s="33"/>
      <c r="H150" s="33"/>
      <c r="I150" s="197"/>
      <c r="J150" s="33"/>
      <c r="K150" s="33"/>
      <c r="L150" s="36"/>
      <c r="M150" s="198"/>
      <c r="N150" s="199"/>
      <c r="O150" s="68"/>
      <c r="P150" s="68"/>
      <c r="Q150" s="68"/>
      <c r="R150" s="68"/>
      <c r="S150" s="68"/>
      <c r="T150" s="69"/>
      <c r="U150" s="31"/>
      <c r="V150" s="31"/>
      <c r="W150" s="31"/>
      <c r="X150" s="31"/>
      <c r="Y150" s="31"/>
      <c r="Z150" s="31"/>
      <c r="AA150" s="31"/>
      <c r="AB150" s="31"/>
      <c r="AC150" s="31"/>
      <c r="AD150" s="31"/>
      <c r="AE150" s="31"/>
      <c r="AT150" s="14" t="s">
        <v>157</v>
      </c>
      <c r="AU150" s="14" t="s">
        <v>80</v>
      </c>
    </row>
    <row r="151" spans="1:65" s="2" customFormat="1" ht="24.2" customHeight="1">
      <c r="A151" s="31"/>
      <c r="B151" s="32"/>
      <c r="C151" s="200" t="s">
        <v>8</v>
      </c>
      <c r="D151" s="200" t="s">
        <v>185</v>
      </c>
      <c r="E151" s="201" t="s">
        <v>1579</v>
      </c>
      <c r="F151" s="202" t="s">
        <v>1580</v>
      </c>
      <c r="G151" s="203" t="s">
        <v>197</v>
      </c>
      <c r="H151" s="204">
        <v>1</v>
      </c>
      <c r="I151" s="205"/>
      <c r="J151" s="206">
        <f>ROUND(I151*H151,2)</f>
        <v>0</v>
      </c>
      <c r="K151" s="202" t="s">
        <v>154</v>
      </c>
      <c r="L151" s="36"/>
      <c r="M151" s="207" t="s">
        <v>1</v>
      </c>
      <c r="N151" s="208" t="s">
        <v>38</v>
      </c>
      <c r="O151" s="68"/>
      <c r="P151" s="191">
        <f>O151*H151</f>
        <v>0</v>
      </c>
      <c r="Q151" s="191">
        <v>0</v>
      </c>
      <c r="R151" s="191">
        <f>Q151*H151</f>
        <v>0</v>
      </c>
      <c r="S151" s="191">
        <v>0</v>
      </c>
      <c r="T151" s="192">
        <f>S151*H151</f>
        <v>0</v>
      </c>
      <c r="U151" s="31"/>
      <c r="V151" s="31"/>
      <c r="W151" s="31"/>
      <c r="X151" s="31"/>
      <c r="Y151" s="31"/>
      <c r="Z151" s="31"/>
      <c r="AA151" s="31"/>
      <c r="AB151" s="31"/>
      <c r="AC151" s="31"/>
      <c r="AD151" s="31"/>
      <c r="AE151" s="31"/>
      <c r="AR151" s="193" t="s">
        <v>164</v>
      </c>
      <c r="AT151" s="193" t="s">
        <v>185</v>
      </c>
      <c r="AU151" s="193" t="s">
        <v>80</v>
      </c>
      <c r="AY151" s="14" t="s">
        <v>149</v>
      </c>
      <c r="BE151" s="194">
        <f>IF(N151="základní",J151,0)</f>
        <v>0</v>
      </c>
      <c r="BF151" s="194">
        <f>IF(N151="snížená",J151,0)</f>
        <v>0</v>
      </c>
      <c r="BG151" s="194">
        <f>IF(N151="zákl. přenesená",J151,0)</f>
        <v>0</v>
      </c>
      <c r="BH151" s="194">
        <f>IF(N151="sníž. přenesená",J151,0)</f>
        <v>0</v>
      </c>
      <c r="BI151" s="194">
        <f>IF(N151="nulová",J151,0)</f>
        <v>0</v>
      </c>
      <c r="BJ151" s="14" t="s">
        <v>80</v>
      </c>
      <c r="BK151" s="194">
        <f>ROUND(I151*H151,2)</f>
        <v>0</v>
      </c>
      <c r="BL151" s="14" t="s">
        <v>164</v>
      </c>
      <c r="BM151" s="193" t="s">
        <v>1581</v>
      </c>
    </row>
    <row r="152" spans="1:65" s="2" customFormat="1" ht="19.5">
      <c r="A152" s="31"/>
      <c r="B152" s="32"/>
      <c r="C152" s="33"/>
      <c r="D152" s="195" t="s">
        <v>157</v>
      </c>
      <c r="E152" s="33"/>
      <c r="F152" s="196" t="s">
        <v>1582</v>
      </c>
      <c r="G152" s="33"/>
      <c r="H152" s="33"/>
      <c r="I152" s="197"/>
      <c r="J152" s="33"/>
      <c r="K152" s="33"/>
      <c r="L152" s="36"/>
      <c r="M152" s="198"/>
      <c r="N152" s="199"/>
      <c r="O152" s="68"/>
      <c r="P152" s="68"/>
      <c r="Q152" s="68"/>
      <c r="R152" s="68"/>
      <c r="S152" s="68"/>
      <c r="T152" s="69"/>
      <c r="U152" s="31"/>
      <c r="V152" s="31"/>
      <c r="W152" s="31"/>
      <c r="X152" s="31"/>
      <c r="Y152" s="31"/>
      <c r="Z152" s="31"/>
      <c r="AA152" s="31"/>
      <c r="AB152" s="31"/>
      <c r="AC152" s="31"/>
      <c r="AD152" s="31"/>
      <c r="AE152" s="31"/>
      <c r="AT152" s="14" t="s">
        <v>157</v>
      </c>
      <c r="AU152" s="14" t="s">
        <v>80</v>
      </c>
    </row>
    <row r="153" spans="1:65" s="2" customFormat="1" ht="24.2" customHeight="1">
      <c r="A153" s="31"/>
      <c r="B153" s="32"/>
      <c r="C153" s="200" t="s">
        <v>219</v>
      </c>
      <c r="D153" s="200" t="s">
        <v>185</v>
      </c>
      <c r="E153" s="201" t="s">
        <v>1583</v>
      </c>
      <c r="F153" s="202" t="s">
        <v>1584</v>
      </c>
      <c r="G153" s="203" t="s">
        <v>197</v>
      </c>
      <c r="H153" s="204">
        <v>1</v>
      </c>
      <c r="I153" s="205"/>
      <c r="J153" s="206">
        <f>ROUND(I153*H153,2)</f>
        <v>0</v>
      </c>
      <c r="K153" s="202" t="s">
        <v>154</v>
      </c>
      <c r="L153" s="36"/>
      <c r="M153" s="207" t="s">
        <v>1</v>
      </c>
      <c r="N153" s="208" t="s">
        <v>38</v>
      </c>
      <c r="O153" s="68"/>
      <c r="P153" s="191">
        <f>O153*H153</f>
        <v>0</v>
      </c>
      <c r="Q153" s="191">
        <v>0</v>
      </c>
      <c r="R153" s="191">
        <f>Q153*H153</f>
        <v>0</v>
      </c>
      <c r="S153" s="191">
        <v>0</v>
      </c>
      <c r="T153" s="192">
        <f>S153*H153</f>
        <v>0</v>
      </c>
      <c r="U153" s="31"/>
      <c r="V153" s="31"/>
      <c r="W153" s="31"/>
      <c r="X153" s="31"/>
      <c r="Y153" s="31"/>
      <c r="Z153" s="31"/>
      <c r="AA153" s="31"/>
      <c r="AB153" s="31"/>
      <c r="AC153" s="31"/>
      <c r="AD153" s="31"/>
      <c r="AE153" s="31"/>
      <c r="AR153" s="193" t="s">
        <v>164</v>
      </c>
      <c r="AT153" s="193" t="s">
        <v>185</v>
      </c>
      <c r="AU153" s="193" t="s">
        <v>80</v>
      </c>
      <c r="AY153" s="14" t="s">
        <v>149</v>
      </c>
      <c r="BE153" s="194">
        <f>IF(N153="základní",J153,0)</f>
        <v>0</v>
      </c>
      <c r="BF153" s="194">
        <f>IF(N153="snížená",J153,0)</f>
        <v>0</v>
      </c>
      <c r="BG153" s="194">
        <f>IF(N153="zákl. přenesená",J153,0)</f>
        <v>0</v>
      </c>
      <c r="BH153" s="194">
        <f>IF(N153="sníž. přenesená",J153,0)</f>
        <v>0</v>
      </c>
      <c r="BI153" s="194">
        <f>IF(N153="nulová",J153,0)</f>
        <v>0</v>
      </c>
      <c r="BJ153" s="14" t="s">
        <v>80</v>
      </c>
      <c r="BK153" s="194">
        <f>ROUND(I153*H153,2)</f>
        <v>0</v>
      </c>
      <c r="BL153" s="14" t="s">
        <v>164</v>
      </c>
      <c r="BM153" s="193" t="s">
        <v>1585</v>
      </c>
    </row>
    <row r="154" spans="1:65" s="2" customFormat="1" ht="19.5">
      <c r="A154" s="31"/>
      <c r="B154" s="32"/>
      <c r="C154" s="33"/>
      <c r="D154" s="195" t="s">
        <v>157</v>
      </c>
      <c r="E154" s="33"/>
      <c r="F154" s="196" t="s">
        <v>1586</v>
      </c>
      <c r="G154" s="33"/>
      <c r="H154" s="33"/>
      <c r="I154" s="197"/>
      <c r="J154" s="33"/>
      <c r="K154" s="33"/>
      <c r="L154" s="36"/>
      <c r="M154" s="198"/>
      <c r="N154" s="199"/>
      <c r="O154" s="68"/>
      <c r="P154" s="68"/>
      <c r="Q154" s="68"/>
      <c r="R154" s="68"/>
      <c r="S154" s="68"/>
      <c r="T154" s="69"/>
      <c r="U154" s="31"/>
      <c r="V154" s="31"/>
      <c r="W154" s="31"/>
      <c r="X154" s="31"/>
      <c r="Y154" s="31"/>
      <c r="Z154" s="31"/>
      <c r="AA154" s="31"/>
      <c r="AB154" s="31"/>
      <c r="AC154" s="31"/>
      <c r="AD154" s="31"/>
      <c r="AE154" s="31"/>
      <c r="AT154" s="14" t="s">
        <v>157</v>
      </c>
      <c r="AU154" s="14" t="s">
        <v>80</v>
      </c>
    </row>
    <row r="155" spans="1:65" s="2" customFormat="1" ht="24.2" customHeight="1">
      <c r="A155" s="31"/>
      <c r="B155" s="32"/>
      <c r="C155" s="200" t="s">
        <v>224</v>
      </c>
      <c r="D155" s="200" t="s">
        <v>185</v>
      </c>
      <c r="E155" s="201" t="s">
        <v>1587</v>
      </c>
      <c r="F155" s="202" t="s">
        <v>1588</v>
      </c>
      <c r="G155" s="203" t="s">
        <v>197</v>
      </c>
      <c r="H155" s="204">
        <v>4</v>
      </c>
      <c r="I155" s="205"/>
      <c r="J155" s="206">
        <f>ROUND(I155*H155,2)</f>
        <v>0</v>
      </c>
      <c r="K155" s="202" t="s">
        <v>154</v>
      </c>
      <c r="L155" s="36"/>
      <c r="M155" s="207" t="s">
        <v>1</v>
      </c>
      <c r="N155" s="208" t="s">
        <v>38</v>
      </c>
      <c r="O155" s="68"/>
      <c r="P155" s="191">
        <f>O155*H155</f>
        <v>0</v>
      </c>
      <c r="Q155" s="191">
        <v>0</v>
      </c>
      <c r="R155" s="191">
        <f>Q155*H155</f>
        <v>0</v>
      </c>
      <c r="S155" s="191">
        <v>0</v>
      </c>
      <c r="T155" s="192">
        <f>S155*H155</f>
        <v>0</v>
      </c>
      <c r="U155" s="31"/>
      <c r="V155" s="31"/>
      <c r="W155" s="31"/>
      <c r="X155" s="31"/>
      <c r="Y155" s="31"/>
      <c r="Z155" s="31"/>
      <c r="AA155" s="31"/>
      <c r="AB155" s="31"/>
      <c r="AC155" s="31"/>
      <c r="AD155" s="31"/>
      <c r="AE155" s="31"/>
      <c r="AR155" s="193" t="s">
        <v>164</v>
      </c>
      <c r="AT155" s="193" t="s">
        <v>185</v>
      </c>
      <c r="AU155" s="193" t="s">
        <v>80</v>
      </c>
      <c r="AY155" s="14" t="s">
        <v>149</v>
      </c>
      <c r="BE155" s="194">
        <f>IF(N155="základní",J155,0)</f>
        <v>0</v>
      </c>
      <c r="BF155" s="194">
        <f>IF(N155="snížená",J155,0)</f>
        <v>0</v>
      </c>
      <c r="BG155" s="194">
        <f>IF(N155="zákl. přenesená",J155,0)</f>
        <v>0</v>
      </c>
      <c r="BH155" s="194">
        <f>IF(N155="sníž. přenesená",J155,0)</f>
        <v>0</v>
      </c>
      <c r="BI155" s="194">
        <f>IF(N155="nulová",J155,0)</f>
        <v>0</v>
      </c>
      <c r="BJ155" s="14" t="s">
        <v>80</v>
      </c>
      <c r="BK155" s="194">
        <f>ROUND(I155*H155,2)</f>
        <v>0</v>
      </c>
      <c r="BL155" s="14" t="s">
        <v>164</v>
      </c>
      <c r="BM155" s="193" t="s">
        <v>1589</v>
      </c>
    </row>
    <row r="156" spans="1:65" s="2" customFormat="1" ht="11.25">
      <c r="A156" s="31"/>
      <c r="B156" s="32"/>
      <c r="C156" s="33"/>
      <c r="D156" s="195" t="s">
        <v>157</v>
      </c>
      <c r="E156" s="33"/>
      <c r="F156" s="196" t="s">
        <v>1588</v>
      </c>
      <c r="G156" s="33"/>
      <c r="H156" s="33"/>
      <c r="I156" s="197"/>
      <c r="J156" s="33"/>
      <c r="K156" s="33"/>
      <c r="L156" s="36"/>
      <c r="M156" s="198"/>
      <c r="N156" s="199"/>
      <c r="O156" s="68"/>
      <c r="P156" s="68"/>
      <c r="Q156" s="68"/>
      <c r="R156" s="68"/>
      <c r="S156" s="68"/>
      <c r="T156" s="69"/>
      <c r="U156" s="31"/>
      <c r="V156" s="31"/>
      <c r="W156" s="31"/>
      <c r="X156" s="31"/>
      <c r="Y156" s="31"/>
      <c r="Z156" s="31"/>
      <c r="AA156" s="31"/>
      <c r="AB156" s="31"/>
      <c r="AC156" s="31"/>
      <c r="AD156" s="31"/>
      <c r="AE156" s="31"/>
      <c r="AT156" s="14" t="s">
        <v>157</v>
      </c>
      <c r="AU156" s="14" t="s">
        <v>80</v>
      </c>
    </row>
    <row r="157" spans="1:65" s="2" customFormat="1" ht="24.2" customHeight="1">
      <c r="A157" s="31"/>
      <c r="B157" s="32"/>
      <c r="C157" s="200" t="s">
        <v>228</v>
      </c>
      <c r="D157" s="200" t="s">
        <v>185</v>
      </c>
      <c r="E157" s="201" t="s">
        <v>1590</v>
      </c>
      <c r="F157" s="202" t="s">
        <v>1591</v>
      </c>
      <c r="G157" s="203" t="s">
        <v>197</v>
      </c>
      <c r="H157" s="204">
        <v>1</v>
      </c>
      <c r="I157" s="205"/>
      <c r="J157" s="206">
        <f>ROUND(I157*H157,2)</f>
        <v>0</v>
      </c>
      <c r="K157" s="202" t="s">
        <v>154</v>
      </c>
      <c r="L157" s="36"/>
      <c r="M157" s="207" t="s">
        <v>1</v>
      </c>
      <c r="N157" s="208" t="s">
        <v>38</v>
      </c>
      <c r="O157" s="68"/>
      <c r="P157" s="191">
        <f>O157*H157</f>
        <v>0</v>
      </c>
      <c r="Q157" s="191">
        <v>0</v>
      </c>
      <c r="R157" s="191">
        <f>Q157*H157</f>
        <v>0</v>
      </c>
      <c r="S157" s="191">
        <v>0</v>
      </c>
      <c r="T157" s="192">
        <f>S157*H157</f>
        <v>0</v>
      </c>
      <c r="U157" s="31"/>
      <c r="V157" s="31"/>
      <c r="W157" s="31"/>
      <c r="X157" s="31"/>
      <c r="Y157" s="31"/>
      <c r="Z157" s="31"/>
      <c r="AA157" s="31"/>
      <c r="AB157" s="31"/>
      <c r="AC157" s="31"/>
      <c r="AD157" s="31"/>
      <c r="AE157" s="31"/>
      <c r="AR157" s="193" t="s">
        <v>164</v>
      </c>
      <c r="AT157" s="193" t="s">
        <v>185</v>
      </c>
      <c r="AU157" s="193" t="s">
        <v>80</v>
      </c>
      <c r="AY157" s="14" t="s">
        <v>149</v>
      </c>
      <c r="BE157" s="194">
        <f>IF(N157="základní",J157,0)</f>
        <v>0</v>
      </c>
      <c r="BF157" s="194">
        <f>IF(N157="snížená",J157,0)</f>
        <v>0</v>
      </c>
      <c r="BG157" s="194">
        <f>IF(N157="zákl. přenesená",J157,0)</f>
        <v>0</v>
      </c>
      <c r="BH157" s="194">
        <f>IF(N157="sníž. přenesená",J157,0)</f>
        <v>0</v>
      </c>
      <c r="BI157" s="194">
        <f>IF(N157="nulová",J157,0)</f>
        <v>0</v>
      </c>
      <c r="BJ157" s="14" t="s">
        <v>80</v>
      </c>
      <c r="BK157" s="194">
        <f>ROUND(I157*H157,2)</f>
        <v>0</v>
      </c>
      <c r="BL157" s="14" t="s">
        <v>164</v>
      </c>
      <c r="BM157" s="193" t="s">
        <v>1592</v>
      </c>
    </row>
    <row r="158" spans="1:65" s="2" customFormat="1" ht="11.25">
      <c r="A158" s="31"/>
      <c r="B158" s="32"/>
      <c r="C158" s="33"/>
      <c r="D158" s="195" t="s">
        <v>157</v>
      </c>
      <c r="E158" s="33"/>
      <c r="F158" s="196" t="s">
        <v>1591</v>
      </c>
      <c r="G158" s="33"/>
      <c r="H158" s="33"/>
      <c r="I158" s="197"/>
      <c r="J158" s="33"/>
      <c r="K158" s="33"/>
      <c r="L158" s="36"/>
      <c r="M158" s="198"/>
      <c r="N158" s="199"/>
      <c r="O158" s="68"/>
      <c r="P158" s="68"/>
      <c r="Q158" s="68"/>
      <c r="R158" s="68"/>
      <c r="S158" s="68"/>
      <c r="T158" s="69"/>
      <c r="U158" s="31"/>
      <c r="V158" s="31"/>
      <c r="W158" s="31"/>
      <c r="X158" s="31"/>
      <c r="Y158" s="31"/>
      <c r="Z158" s="31"/>
      <c r="AA158" s="31"/>
      <c r="AB158" s="31"/>
      <c r="AC158" s="31"/>
      <c r="AD158" s="31"/>
      <c r="AE158" s="31"/>
      <c r="AT158" s="14" t="s">
        <v>157</v>
      </c>
      <c r="AU158" s="14" t="s">
        <v>80</v>
      </c>
    </row>
    <row r="159" spans="1:65" s="2" customFormat="1" ht="24.2" customHeight="1">
      <c r="A159" s="31"/>
      <c r="B159" s="32"/>
      <c r="C159" s="200" t="s">
        <v>233</v>
      </c>
      <c r="D159" s="200" t="s">
        <v>185</v>
      </c>
      <c r="E159" s="201" t="s">
        <v>1593</v>
      </c>
      <c r="F159" s="202" t="s">
        <v>1594</v>
      </c>
      <c r="G159" s="203" t="s">
        <v>197</v>
      </c>
      <c r="H159" s="204">
        <v>1</v>
      </c>
      <c r="I159" s="205"/>
      <c r="J159" s="206">
        <f>ROUND(I159*H159,2)</f>
        <v>0</v>
      </c>
      <c r="K159" s="202" t="s">
        <v>154</v>
      </c>
      <c r="L159" s="36"/>
      <c r="M159" s="207" t="s">
        <v>1</v>
      </c>
      <c r="N159" s="208" t="s">
        <v>38</v>
      </c>
      <c r="O159" s="68"/>
      <c r="P159" s="191">
        <f>O159*H159</f>
        <v>0</v>
      </c>
      <c r="Q159" s="191">
        <v>0</v>
      </c>
      <c r="R159" s="191">
        <f>Q159*H159</f>
        <v>0</v>
      </c>
      <c r="S159" s="191">
        <v>0</v>
      </c>
      <c r="T159" s="192">
        <f>S159*H159</f>
        <v>0</v>
      </c>
      <c r="U159" s="31"/>
      <c r="V159" s="31"/>
      <c r="W159" s="31"/>
      <c r="X159" s="31"/>
      <c r="Y159" s="31"/>
      <c r="Z159" s="31"/>
      <c r="AA159" s="31"/>
      <c r="AB159" s="31"/>
      <c r="AC159" s="31"/>
      <c r="AD159" s="31"/>
      <c r="AE159" s="31"/>
      <c r="AR159" s="193" t="s">
        <v>164</v>
      </c>
      <c r="AT159" s="193" t="s">
        <v>185</v>
      </c>
      <c r="AU159" s="193" t="s">
        <v>80</v>
      </c>
      <c r="AY159" s="14" t="s">
        <v>149</v>
      </c>
      <c r="BE159" s="194">
        <f>IF(N159="základní",J159,0)</f>
        <v>0</v>
      </c>
      <c r="BF159" s="194">
        <f>IF(N159="snížená",J159,0)</f>
        <v>0</v>
      </c>
      <c r="BG159" s="194">
        <f>IF(N159="zákl. přenesená",J159,0)</f>
        <v>0</v>
      </c>
      <c r="BH159" s="194">
        <f>IF(N159="sníž. přenesená",J159,0)</f>
        <v>0</v>
      </c>
      <c r="BI159" s="194">
        <f>IF(N159="nulová",J159,0)</f>
        <v>0</v>
      </c>
      <c r="BJ159" s="14" t="s">
        <v>80</v>
      </c>
      <c r="BK159" s="194">
        <f>ROUND(I159*H159,2)</f>
        <v>0</v>
      </c>
      <c r="BL159" s="14" t="s">
        <v>164</v>
      </c>
      <c r="BM159" s="193" t="s">
        <v>1595</v>
      </c>
    </row>
    <row r="160" spans="1:65" s="2" customFormat="1" ht="11.25">
      <c r="A160" s="31"/>
      <c r="B160" s="32"/>
      <c r="C160" s="33"/>
      <c r="D160" s="195" t="s">
        <v>157</v>
      </c>
      <c r="E160" s="33"/>
      <c r="F160" s="196" t="s">
        <v>1594</v>
      </c>
      <c r="G160" s="33"/>
      <c r="H160" s="33"/>
      <c r="I160" s="197"/>
      <c r="J160" s="33"/>
      <c r="K160" s="33"/>
      <c r="L160" s="36"/>
      <c r="M160" s="198"/>
      <c r="N160" s="199"/>
      <c r="O160" s="68"/>
      <c r="P160" s="68"/>
      <c r="Q160" s="68"/>
      <c r="R160" s="68"/>
      <c r="S160" s="68"/>
      <c r="T160" s="69"/>
      <c r="U160" s="31"/>
      <c r="V160" s="31"/>
      <c r="W160" s="31"/>
      <c r="X160" s="31"/>
      <c r="Y160" s="31"/>
      <c r="Z160" s="31"/>
      <c r="AA160" s="31"/>
      <c r="AB160" s="31"/>
      <c r="AC160" s="31"/>
      <c r="AD160" s="31"/>
      <c r="AE160" s="31"/>
      <c r="AT160" s="14" t="s">
        <v>157</v>
      </c>
      <c r="AU160" s="14" t="s">
        <v>80</v>
      </c>
    </row>
    <row r="161" spans="1:65" s="2" customFormat="1" ht="24.2" customHeight="1">
      <c r="A161" s="31"/>
      <c r="B161" s="32"/>
      <c r="C161" s="200" t="s">
        <v>237</v>
      </c>
      <c r="D161" s="200" t="s">
        <v>185</v>
      </c>
      <c r="E161" s="201" t="s">
        <v>1596</v>
      </c>
      <c r="F161" s="202" t="s">
        <v>1597</v>
      </c>
      <c r="G161" s="203" t="s">
        <v>197</v>
      </c>
      <c r="H161" s="204">
        <v>1</v>
      </c>
      <c r="I161" s="205"/>
      <c r="J161" s="206">
        <f>ROUND(I161*H161,2)</f>
        <v>0</v>
      </c>
      <c r="K161" s="202" t="s">
        <v>154</v>
      </c>
      <c r="L161" s="36"/>
      <c r="M161" s="207" t="s">
        <v>1</v>
      </c>
      <c r="N161" s="208" t="s">
        <v>38</v>
      </c>
      <c r="O161" s="68"/>
      <c r="P161" s="191">
        <f>O161*H161</f>
        <v>0</v>
      </c>
      <c r="Q161" s="191">
        <v>0</v>
      </c>
      <c r="R161" s="191">
        <f>Q161*H161</f>
        <v>0</v>
      </c>
      <c r="S161" s="191">
        <v>0</v>
      </c>
      <c r="T161" s="192">
        <f>S161*H161</f>
        <v>0</v>
      </c>
      <c r="U161" s="31"/>
      <c r="V161" s="31"/>
      <c r="W161" s="31"/>
      <c r="X161" s="31"/>
      <c r="Y161" s="31"/>
      <c r="Z161" s="31"/>
      <c r="AA161" s="31"/>
      <c r="AB161" s="31"/>
      <c r="AC161" s="31"/>
      <c r="AD161" s="31"/>
      <c r="AE161" s="31"/>
      <c r="AR161" s="193" t="s">
        <v>164</v>
      </c>
      <c r="AT161" s="193" t="s">
        <v>185</v>
      </c>
      <c r="AU161" s="193" t="s">
        <v>80</v>
      </c>
      <c r="AY161" s="14" t="s">
        <v>149</v>
      </c>
      <c r="BE161" s="194">
        <f>IF(N161="základní",J161,0)</f>
        <v>0</v>
      </c>
      <c r="BF161" s="194">
        <f>IF(N161="snížená",J161,0)</f>
        <v>0</v>
      </c>
      <c r="BG161" s="194">
        <f>IF(N161="zákl. přenesená",J161,0)</f>
        <v>0</v>
      </c>
      <c r="BH161" s="194">
        <f>IF(N161="sníž. přenesená",J161,0)</f>
        <v>0</v>
      </c>
      <c r="BI161" s="194">
        <f>IF(N161="nulová",J161,0)</f>
        <v>0</v>
      </c>
      <c r="BJ161" s="14" t="s">
        <v>80</v>
      </c>
      <c r="BK161" s="194">
        <f>ROUND(I161*H161,2)</f>
        <v>0</v>
      </c>
      <c r="BL161" s="14" t="s">
        <v>164</v>
      </c>
      <c r="BM161" s="193" t="s">
        <v>1598</v>
      </c>
    </row>
    <row r="162" spans="1:65" s="2" customFormat="1" ht="19.5">
      <c r="A162" s="31"/>
      <c r="B162" s="32"/>
      <c r="C162" s="33"/>
      <c r="D162" s="195" t="s">
        <v>157</v>
      </c>
      <c r="E162" s="33"/>
      <c r="F162" s="196" t="s">
        <v>1597</v>
      </c>
      <c r="G162" s="33"/>
      <c r="H162" s="33"/>
      <c r="I162" s="197"/>
      <c r="J162" s="33"/>
      <c r="K162" s="33"/>
      <c r="L162" s="36"/>
      <c r="M162" s="198"/>
      <c r="N162" s="199"/>
      <c r="O162" s="68"/>
      <c r="P162" s="68"/>
      <c r="Q162" s="68"/>
      <c r="R162" s="68"/>
      <c r="S162" s="68"/>
      <c r="T162" s="69"/>
      <c r="U162" s="31"/>
      <c r="V162" s="31"/>
      <c r="W162" s="31"/>
      <c r="X162" s="31"/>
      <c r="Y162" s="31"/>
      <c r="Z162" s="31"/>
      <c r="AA162" s="31"/>
      <c r="AB162" s="31"/>
      <c r="AC162" s="31"/>
      <c r="AD162" s="31"/>
      <c r="AE162" s="31"/>
      <c r="AT162" s="14" t="s">
        <v>157</v>
      </c>
      <c r="AU162" s="14" t="s">
        <v>80</v>
      </c>
    </row>
    <row r="163" spans="1:65" s="2" customFormat="1" ht="24.2" customHeight="1">
      <c r="A163" s="31"/>
      <c r="B163" s="32"/>
      <c r="C163" s="200" t="s">
        <v>7</v>
      </c>
      <c r="D163" s="200" t="s">
        <v>185</v>
      </c>
      <c r="E163" s="201" t="s">
        <v>1599</v>
      </c>
      <c r="F163" s="202" t="s">
        <v>1600</v>
      </c>
      <c r="G163" s="203" t="s">
        <v>197</v>
      </c>
      <c r="H163" s="204">
        <v>2</v>
      </c>
      <c r="I163" s="205"/>
      <c r="J163" s="206">
        <f>ROUND(I163*H163,2)</f>
        <v>0</v>
      </c>
      <c r="K163" s="202" t="s">
        <v>154</v>
      </c>
      <c r="L163" s="36"/>
      <c r="M163" s="207" t="s">
        <v>1</v>
      </c>
      <c r="N163" s="208" t="s">
        <v>38</v>
      </c>
      <c r="O163" s="68"/>
      <c r="P163" s="191">
        <f>O163*H163</f>
        <v>0</v>
      </c>
      <c r="Q163" s="191">
        <v>0</v>
      </c>
      <c r="R163" s="191">
        <f>Q163*H163</f>
        <v>0</v>
      </c>
      <c r="S163" s="191">
        <v>0</v>
      </c>
      <c r="T163" s="192">
        <f>S163*H163</f>
        <v>0</v>
      </c>
      <c r="U163" s="31"/>
      <c r="V163" s="31"/>
      <c r="W163" s="31"/>
      <c r="X163" s="31"/>
      <c r="Y163" s="31"/>
      <c r="Z163" s="31"/>
      <c r="AA163" s="31"/>
      <c r="AB163" s="31"/>
      <c r="AC163" s="31"/>
      <c r="AD163" s="31"/>
      <c r="AE163" s="31"/>
      <c r="AR163" s="193" t="s">
        <v>164</v>
      </c>
      <c r="AT163" s="193" t="s">
        <v>185</v>
      </c>
      <c r="AU163" s="193" t="s">
        <v>80</v>
      </c>
      <c r="AY163" s="14" t="s">
        <v>149</v>
      </c>
      <c r="BE163" s="194">
        <f>IF(N163="základní",J163,0)</f>
        <v>0</v>
      </c>
      <c r="BF163" s="194">
        <f>IF(N163="snížená",J163,0)</f>
        <v>0</v>
      </c>
      <c r="BG163" s="194">
        <f>IF(N163="zákl. přenesená",J163,0)</f>
        <v>0</v>
      </c>
      <c r="BH163" s="194">
        <f>IF(N163="sníž. přenesená",J163,0)</f>
        <v>0</v>
      </c>
      <c r="BI163" s="194">
        <f>IF(N163="nulová",J163,0)</f>
        <v>0</v>
      </c>
      <c r="BJ163" s="14" t="s">
        <v>80</v>
      </c>
      <c r="BK163" s="194">
        <f>ROUND(I163*H163,2)</f>
        <v>0</v>
      </c>
      <c r="BL163" s="14" t="s">
        <v>164</v>
      </c>
      <c r="BM163" s="193" t="s">
        <v>1601</v>
      </c>
    </row>
    <row r="164" spans="1:65" s="2" customFormat="1" ht="11.25">
      <c r="A164" s="31"/>
      <c r="B164" s="32"/>
      <c r="C164" s="33"/>
      <c r="D164" s="195" t="s">
        <v>157</v>
      </c>
      <c r="E164" s="33"/>
      <c r="F164" s="196" t="s">
        <v>1600</v>
      </c>
      <c r="G164" s="33"/>
      <c r="H164" s="33"/>
      <c r="I164" s="197"/>
      <c r="J164" s="33"/>
      <c r="K164" s="33"/>
      <c r="L164" s="36"/>
      <c r="M164" s="198"/>
      <c r="N164" s="199"/>
      <c r="O164" s="68"/>
      <c r="P164" s="68"/>
      <c r="Q164" s="68"/>
      <c r="R164" s="68"/>
      <c r="S164" s="68"/>
      <c r="T164" s="69"/>
      <c r="U164" s="31"/>
      <c r="V164" s="31"/>
      <c r="W164" s="31"/>
      <c r="X164" s="31"/>
      <c r="Y164" s="31"/>
      <c r="Z164" s="31"/>
      <c r="AA164" s="31"/>
      <c r="AB164" s="31"/>
      <c r="AC164" s="31"/>
      <c r="AD164" s="31"/>
      <c r="AE164" s="31"/>
      <c r="AT164" s="14" t="s">
        <v>157</v>
      </c>
      <c r="AU164" s="14" t="s">
        <v>80</v>
      </c>
    </row>
    <row r="165" spans="1:65" s="2" customFormat="1" ht="24.2" customHeight="1">
      <c r="A165" s="31"/>
      <c r="B165" s="32"/>
      <c r="C165" s="200" t="s">
        <v>244</v>
      </c>
      <c r="D165" s="200" t="s">
        <v>185</v>
      </c>
      <c r="E165" s="201" t="s">
        <v>1602</v>
      </c>
      <c r="F165" s="202" t="s">
        <v>1603</v>
      </c>
      <c r="G165" s="203" t="s">
        <v>197</v>
      </c>
      <c r="H165" s="204">
        <v>3</v>
      </c>
      <c r="I165" s="205"/>
      <c r="J165" s="206">
        <f>ROUND(I165*H165,2)</f>
        <v>0</v>
      </c>
      <c r="K165" s="202" t="s">
        <v>154</v>
      </c>
      <c r="L165" s="36"/>
      <c r="M165" s="207" t="s">
        <v>1</v>
      </c>
      <c r="N165" s="208" t="s">
        <v>38</v>
      </c>
      <c r="O165" s="68"/>
      <c r="P165" s="191">
        <f>O165*H165</f>
        <v>0</v>
      </c>
      <c r="Q165" s="191">
        <v>0</v>
      </c>
      <c r="R165" s="191">
        <f>Q165*H165</f>
        <v>0</v>
      </c>
      <c r="S165" s="191">
        <v>0</v>
      </c>
      <c r="T165" s="192">
        <f>S165*H165</f>
        <v>0</v>
      </c>
      <c r="U165" s="31"/>
      <c r="V165" s="31"/>
      <c r="W165" s="31"/>
      <c r="X165" s="31"/>
      <c r="Y165" s="31"/>
      <c r="Z165" s="31"/>
      <c r="AA165" s="31"/>
      <c r="AB165" s="31"/>
      <c r="AC165" s="31"/>
      <c r="AD165" s="31"/>
      <c r="AE165" s="31"/>
      <c r="AR165" s="193" t="s">
        <v>164</v>
      </c>
      <c r="AT165" s="193" t="s">
        <v>185</v>
      </c>
      <c r="AU165" s="193" t="s">
        <v>80</v>
      </c>
      <c r="AY165" s="14" t="s">
        <v>149</v>
      </c>
      <c r="BE165" s="194">
        <f>IF(N165="základní",J165,0)</f>
        <v>0</v>
      </c>
      <c r="BF165" s="194">
        <f>IF(N165="snížená",J165,0)</f>
        <v>0</v>
      </c>
      <c r="BG165" s="194">
        <f>IF(N165="zákl. přenesená",J165,0)</f>
        <v>0</v>
      </c>
      <c r="BH165" s="194">
        <f>IF(N165="sníž. přenesená",J165,0)</f>
        <v>0</v>
      </c>
      <c r="BI165" s="194">
        <f>IF(N165="nulová",J165,0)</f>
        <v>0</v>
      </c>
      <c r="BJ165" s="14" t="s">
        <v>80</v>
      </c>
      <c r="BK165" s="194">
        <f>ROUND(I165*H165,2)</f>
        <v>0</v>
      </c>
      <c r="BL165" s="14" t="s">
        <v>164</v>
      </c>
      <c r="BM165" s="193" t="s">
        <v>1604</v>
      </c>
    </row>
    <row r="166" spans="1:65" s="2" customFormat="1" ht="11.25">
      <c r="A166" s="31"/>
      <c r="B166" s="32"/>
      <c r="C166" s="33"/>
      <c r="D166" s="195" t="s">
        <v>157</v>
      </c>
      <c r="E166" s="33"/>
      <c r="F166" s="196" t="s">
        <v>1603</v>
      </c>
      <c r="G166" s="33"/>
      <c r="H166" s="33"/>
      <c r="I166" s="197"/>
      <c r="J166" s="33"/>
      <c r="K166" s="33"/>
      <c r="L166" s="36"/>
      <c r="M166" s="209"/>
      <c r="N166" s="210"/>
      <c r="O166" s="211"/>
      <c r="P166" s="211"/>
      <c r="Q166" s="211"/>
      <c r="R166" s="211"/>
      <c r="S166" s="211"/>
      <c r="T166" s="212"/>
      <c r="U166" s="31"/>
      <c r="V166" s="31"/>
      <c r="W166" s="31"/>
      <c r="X166" s="31"/>
      <c r="Y166" s="31"/>
      <c r="Z166" s="31"/>
      <c r="AA166" s="31"/>
      <c r="AB166" s="31"/>
      <c r="AC166" s="31"/>
      <c r="AD166" s="31"/>
      <c r="AE166" s="31"/>
      <c r="AT166" s="14" t="s">
        <v>157</v>
      </c>
      <c r="AU166" s="14" t="s">
        <v>80</v>
      </c>
    </row>
    <row r="167" spans="1:65" s="2" customFormat="1" ht="6.95" customHeight="1">
      <c r="A167" s="31"/>
      <c r="B167" s="51"/>
      <c r="C167" s="52"/>
      <c r="D167" s="52"/>
      <c r="E167" s="52"/>
      <c r="F167" s="52"/>
      <c r="G167" s="52"/>
      <c r="H167" s="52"/>
      <c r="I167" s="52"/>
      <c r="J167" s="52"/>
      <c r="K167" s="52"/>
      <c r="L167" s="36"/>
      <c r="M167" s="31"/>
      <c r="O167" s="31"/>
      <c r="P167" s="31"/>
      <c r="Q167" s="31"/>
      <c r="R167" s="31"/>
      <c r="S167" s="31"/>
      <c r="T167" s="31"/>
      <c r="U167" s="31"/>
      <c r="V167" s="31"/>
      <c r="W167" s="31"/>
      <c r="X167" s="31"/>
      <c r="Y167" s="31"/>
      <c r="Z167" s="31"/>
      <c r="AA167" s="31"/>
      <c r="AB167" s="31"/>
      <c r="AC167" s="31"/>
      <c r="AD167" s="31"/>
      <c r="AE167" s="31"/>
    </row>
  </sheetData>
  <sheetProtection algorithmName="SHA-512" hashValue="0+Em7QvTr3PCFE8vCnpQiD6dbScc+QUwWq34U+btY+lhpOhK8Erfbat14OuxdkEwPu8FV+7Aj87bBVNSNYr4Hg==" saltValue="L3g64mzS2E0qfJwU8dtDIjDxA4Ax476WDt0k90ZxegNWK99HrGtQPiM4LZzlfdhIqAjDFx6GXNdTnog+8VgChA==" spinCount="100000" sheet="1" objects="1" scenarios="1" formatColumns="0" formatRows="0" autoFilter="0"/>
  <autoFilter ref="C120:K166"/>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5"/>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108</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s="1" customFormat="1" ht="12" customHeight="1">
      <c r="B8" s="17"/>
      <c r="D8" s="116" t="s">
        <v>126</v>
      </c>
      <c r="L8" s="17"/>
    </row>
    <row r="9" spans="1:46" s="2" customFormat="1" ht="16.5" customHeight="1">
      <c r="A9" s="31"/>
      <c r="B9" s="36"/>
      <c r="C9" s="31"/>
      <c r="D9" s="31"/>
      <c r="E9" s="268" t="s">
        <v>127</v>
      </c>
      <c r="F9" s="270"/>
      <c r="G9" s="270"/>
      <c r="H9" s="270"/>
      <c r="I9" s="31"/>
      <c r="J9" s="31"/>
      <c r="K9" s="31"/>
      <c r="L9" s="48"/>
      <c r="S9" s="31"/>
      <c r="T9" s="31"/>
      <c r="U9" s="31"/>
      <c r="V9" s="31"/>
      <c r="W9" s="31"/>
      <c r="X9" s="31"/>
      <c r="Y9" s="31"/>
      <c r="Z9" s="31"/>
      <c r="AA9" s="31"/>
      <c r="AB9" s="31"/>
      <c r="AC9" s="31"/>
      <c r="AD9" s="31"/>
      <c r="AE9" s="31"/>
    </row>
    <row r="10" spans="1:46" s="2" customFormat="1" ht="12" customHeight="1">
      <c r="A10" s="31"/>
      <c r="B10" s="36"/>
      <c r="C10" s="31"/>
      <c r="D10" s="116" t="s">
        <v>128</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customHeight="1">
      <c r="A11" s="31"/>
      <c r="B11" s="36"/>
      <c r="C11" s="31"/>
      <c r="D11" s="31"/>
      <c r="E11" s="271" t="s">
        <v>1605</v>
      </c>
      <c r="F11" s="270"/>
      <c r="G11" s="270"/>
      <c r="H11" s="270"/>
      <c r="I11" s="31"/>
      <c r="J11" s="31"/>
      <c r="K11" s="31"/>
      <c r="L11" s="48"/>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customHeight="1">
      <c r="A14" s="31"/>
      <c r="B14" s="36"/>
      <c r="C14" s="31"/>
      <c r="D14" s="116" t="s">
        <v>20</v>
      </c>
      <c r="E14" s="31"/>
      <c r="F14" s="107" t="s">
        <v>21</v>
      </c>
      <c r="G14" s="31"/>
      <c r="H14" s="31"/>
      <c r="I14" s="116" t="s">
        <v>22</v>
      </c>
      <c r="J14" s="117" t="str">
        <f>'Rekapitulace zakázky'!AN8</f>
        <v>8. 10. 2020</v>
      </c>
      <c r="K14" s="31"/>
      <c r="L14" s="48"/>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customHeight="1">
      <c r="A16" s="31"/>
      <c r="B16" s="36"/>
      <c r="C16" s="31"/>
      <c r="D16" s="116" t="s">
        <v>24</v>
      </c>
      <c r="E16" s="31"/>
      <c r="F16" s="31"/>
      <c r="G16" s="31"/>
      <c r="H16" s="31"/>
      <c r="I16" s="116" t="s">
        <v>25</v>
      </c>
      <c r="J16" s="107" t="str">
        <f>IF('Rekapitulace zakázky'!AN10="","",'Rekapitulace zakázky'!AN10)</f>
        <v/>
      </c>
      <c r="K16" s="31"/>
      <c r="L16" s="48"/>
      <c r="S16" s="31"/>
      <c r="T16" s="31"/>
      <c r="U16" s="31"/>
      <c r="V16" s="31"/>
      <c r="W16" s="31"/>
      <c r="X16" s="31"/>
      <c r="Y16" s="31"/>
      <c r="Z16" s="31"/>
      <c r="AA16" s="31"/>
      <c r="AB16" s="31"/>
      <c r="AC16" s="31"/>
      <c r="AD16" s="31"/>
      <c r="AE16" s="31"/>
    </row>
    <row r="17" spans="1:31" s="2" customFormat="1" ht="18" customHeight="1">
      <c r="A17" s="31"/>
      <c r="B17" s="36"/>
      <c r="C17" s="31"/>
      <c r="D17" s="31"/>
      <c r="E17" s="107" t="str">
        <f>IF('Rekapitulace zakázky'!E11="","",'Rekapitulace zakázky'!E11)</f>
        <v xml:space="preserve"> </v>
      </c>
      <c r="F17" s="31"/>
      <c r="G17" s="31"/>
      <c r="H17" s="31"/>
      <c r="I17" s="116" t="s">
        <v>26</v>
      </c>
      <c r="J17" s="107" t="str">
        <f>IF('Rekapitulace zakázky'!AN11="","",'Rekapitulace zakázky'!AN11)</f>
        <v/>
      </c>
      <c r="K17" s="31"/>
      <c r="L17" s="48"/>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customHeight="1">
      <c r="A19" s="31"/>
      <c r="B19" s="36"/>
      <c r="C19" s="31"/>
      <c r="D19" s="116" t="s">
        <v>27</v>
      </c>
      <c r="E19" s="31"/>
      <c r="F19" s="31"/>
      <c r="G19" s="31"/>
      <c r="H19" s="31"/>
      <c r="I19" s="116" t="s">
        <v>25</v>
      </c>
      <c r="J19" s="27" t="str">
        <f>'Rekapitulace zakázky'!AN13</f>
        <v>Vyplň údaj</v>
      </c>
      <c r="K19" s="31"/>
      <c r="L19" s="48"/>
      <c r="S19" s="31"/>
      <c r="T19" s="31"/>
      <c r="U19" s="31"/>
      <c r="V19" s="31"/>
      <c r="W19" s="31"/>
      <c r="X19" s="31"/>
      <c r="Y19" s="31"/>
      <c r="Z19" s="31"/>
      <c r="AA19" s="31"/>
      <c r="AB19" s="31"/>
      <c r="AC19" s="31"/>
      <c r="AD19" s="31"/>
      <c r="AE19" s="31"/>
    </row>
    <row r="20" spans="1:31" s="2" customFormat="1" ht="18" customHeight="1">
      <c r="A20" s="31"/>
      <c r="B20" s="36"/>
      <c r="C20" s="31"/>
      <c r="D20" s="31"/>
      <c r="E20" s="272" t="str">
        <f>'Rekapitulace zakázky'!E14</f>
        <v>Vyplň údaj</v>
      </c>
      <c r="F20" s="273"/>
      <c r="G20" s="273"/>
      <c r="H20" s="273"/>
      <c r="I20" s="116" t="s">
        <v>26</v>
      </c>
      <c r="J20" s="27" t="str">
        <f>'Rekapitulace zakázky'!AN14</f>
        <v>Vyplň údaj</v>
      </c>
      <c r="K20" s="31"/>
      <c r="L20" s="48"/>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customHeight="1">
      <c r="A22" s="31"/>
      <c r="B22" s="36"/>
      <c r="C22" s="31"/>
      <c r="D22" s="116" t="s">
        <v>29</v>
      </c>
      <c r="E22" s="31"/>
      <c r="F22" s="31"/>
      <c r="G22" s="31"/>
      <c r="H22" s="31"/>
      <c r="I22" s="116" t="s">
        <v>25</v>
      </c>
      <c r="J22" s="107" t="str">
        <f>IF('Rekapitulace zakázky'!AN16="","",'Rekapitulace zakázky'!AN16)</f>
        <v/>
      </c>
      <c r="K22" s="31"/>
      <c r="L22" s="48"/>
      <c r="S22" s="31"/>
      <c r="T22" s="31"/>
      <c r="U22" s="31"/>
      <c r="V22" s="31"/>
      <c r="W22" s="31"/>
      <c r="X22" s="31"/>
      <c r="Y22" s="31"/>
      <c r="Z22" s="31"/>
      <c r="AA22" s="31"/>
      <c r="AB22" s="31"/>
      <c r="AC22" s="31"/>
      <c r="AD22" s="31"/>
      <c r="AE22" s="31"/>
    </row>
    <row r="23" spans="1:31" s="2" customFormat="1" ht="18" customHeight="1">
      <c r="A23" s="31"/>
      <c r="B23" s="36"/>
      <c r="C23" s="31"/>
      <c r="D23" s="31"/>
      <c r="E23" s="107" t="str">
        <f>IF('Rekapitulace zakázky'!E17="","",'Rekapitulace zakázky'!E17)</f>
        <v xml:space="preserve"> </v>
      </c>
      <c r="F23" s="31"/>
      <c r="G23" s="31"/>
      <c r="H23" s="31"/>
      <c r="I23" s="116" t="s">
        <v>26</v>
      </c>
      <c r="J23" s="107" t="str">
        <f>IF('Rekapitulace zakázky'!AN17="","",'Rekapitulace zakázky'!AN17)</f>
        <v/>
      </c>
      <c r="K23" s="31"/>
      <c r="L23" s="48"/>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customHeight="1">
      <c r="A25" s="31"/>
      <c r="B25" s="36"/>
      <c r="C25" s="31"/>
      <c r="D25" s="116" t="s">
        <v>31</v>
      </c>
      <c r="E25" s="31"/>
      <c r="F25" s="31"/>
      <c r="G25" s="31"/>
      <c r="H25" s="31"/>
      <c r="I25" s="116" t="s">
        <v>25</v>
      </c>
      <c r="J25" s="107" t="str">
        <f>IF('Rekapitulace zakázky'!AN19="","",'Rekapitulace zakázky'!AN19)</f>
        <v/>
      </c>
      <c r="K25" s="31"/>
      <c r="L25" s="48"/>
      <c r="S25" s="31"/>
      <c r="T25" s="31"/>
      <c r="U25" s="31"/>
      <c r="V25" s="31"/>
      <c r="W25" s="31"/>
      <c r="X25" s="31"/>
      <c r="Y25" s="31"/>
      <c r="Z25" s="31"/>
      <c r="AA25" s="31"/>
      <c r="AB25" s="31"/>
      <c r="AC25" s="31"/>
      <c r="AD25" s="31"/>
      <c r="AE25" s="31"/>
    </row>
    <row r="26" spans="1:31" s="2" customFormat="1" ht="18" customHeight="1">
      <c r="A26" s="31"/>
      <c r="B26" s="36"/>
      <c r="C26" s="31"/>
      <c r="D26" s="31"/>
      <c r="E26" s="107" t="str">
        <f>IF('Rekapitulace zakázky'!E20="","",'Rekapitulace zakázky'!E20)</f>
        <v xml:space="preserve"> </v>
      </c>
      <c r="F26" s="31"/>
      <c r="G26" s="31"/>
      <c r="H26" s="31"/>
      <c r="I26" s="116" t="s">
        <v>26</v>
      </c>
      <c r="J26" s="107" t="str">
        <f>IF('Rekapitulace zakázky'!AN20="","",'Rekapitulace zakázky'!AN20)</f>
        <v/>
      </c>
      <c r="K26" s="31"/>
      <c r="L26" s="48"/>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customHeight="1">
      <c r="A28" s="31"/>
      <c r="B28" s="36"/>
      <c r="C28" s="31"/>
      <c r="D28" s="116" t="s">
        <v>32</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customHeight="1">
      <c r="A29" s="118"/>
      <c r="B29" s="119"/>
      <c r="C29" s="118"/>
      <c r="D29" s="118"/>
      <c r="E29" s="274" t="s">
        <v>1</v>
      </c>
      <c r="F29" s="274"/>
      <c r="G29" s="274"/>
      <c r="H29" s="274"/>
      <c r="I29" s="118"/>
      <c r="J29" s="118"/>
      <c r="K29" s="118"/>
      <c r="L29" s="120"/>
      <c r="S29" s="118"/>
      <c r="T29" s="118"/>
      <c r="U29" s="118"/>
      <c r="V29" s="118"/>
      <c r="W29" s="118"/>
      <c r="X29" s="118"/>
      <c r="Y29" s="118"/>
      <c r="Z29" s="118"/>
      <c r="AA29" s="118"/>
      <c r="AB29" s="118"/>
      <c r="AC29" s="118"/>
      <c r="AD29" s="118"/>
      <c r="AE29" s="118"/>
    </row>
    <row r="30" spans="1:31" s="2" customFormat="1" ht="6.95"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customHeight="1">
      <c r="A32" s="31"/>
      <c r="B32" s="36"/>
      <c r="C32" s="31"/>
      <c r="D32" s="122" t="s">
        <v>33</v>
      </c>
      <c r="E32" s="31"/>
      <c r="F32" s="31"/>
      <c r="G32" s="31"/>
      <c r="H32" s="31"/>
      <c r="I32" s="31"/>
      <c r="J32" s="123">
        <f>ROUND(J134, 2)</f>
        <v>0</v>
      </c>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customHeight="1">
      <c r="A34" s="31"/>
      <c r="B34" s="36"/>
      <c r="C34" s="31"/>
      <c r="D34" s="31"/>
      <c r="E34" s="31"/>
      <c r="F34" s="124" t="s">
        <v>35</v>
      </c>
      <c r="G34" s="31"/>
      <c r="H34" s="31"/>
      <c r="I34" s="124" t="s">
        <v>34</v>
      </c>
      <c r="J34" s="124" t="s">
        <v>36</v>
      </c>
      <c r="K34" s="31"/>
      <c r="L34" s="48"/>
      <c r="S34" s="31"/>
      <c r="T34" s="31"/>
      <c r="U34" s="31"/>
      <c r="V34" s="31"/>
      <c r="W34" s="31"/>
      <c r="X34" s="31"/>
      <c r="Y34" s="31"/>
      <c r="Z34" s="31"/>
      <c r="AA34" s="31"/>
      <c r="AB34" s="31"/>
      <c r="AC34" s="31"/>
      <c r="AD34" s="31"/>
      <c r="AE34" s="31"/>
    </row>
    <row r="35" spans="1:31" s="2" customFormat="1" ht="14.45" customHeight="1">
      <c r="A35" s="31"/>
      <c r="B35" s="36"/>
      <c r="C35" s="31"/>
      <c r="D35" s="125" t="s">
        <v>37</v>
      </c>
      <c r="E35" s="116" t="s">
        <v>38</v>
      </c>
      <c r="F35" s="126">
        <f>ROUND((SUM(BE134:BE314)),  2)</f>
        <v>0</v>
      </c>
      <c r="G35" s="31"/>
      <c r="H35" s="31"/>
      <c r="I35" s="127">
        <v>0.21</v>
      </c>
      <c r="J35" s="126">
        <f>ROUND(((SUM(BE134:BE314))*I35),  2)</f>
        <v>0</v>
      </c>
      <c r="K35" s="31"/>
      <c r="L35" s="48"/>
      <c r="S35" s="31"/>
      <c r="T35" s="31"/>
      <c r="U35" s="31"/>
      <c r="V35" s="31"/>
      <c r="W35" s="31"/>
      <c r="X35" s="31"/>
      <c r="Y35" s="31"/>
      <c r="Z35" s="31"/>
      <c r="AA35" s="31"/>
      <c r="AB35" s="31"/>
      <c r="AC35" s="31"/>
      <c r="AD35" s="31"/>
      <c r="AE35" s="31"/>
    </row>
    <row r="36" spans="1:31" s="2" customFormat="1" ht="14.45" customHeight="1">
      <c r="A36" s="31"/>
      <c r="B36" s="36"/>
      <c r="C36" s="31"/>
      <c r="D36" s="31"/>
      <c r="E36" s="116" t="s">
        <v>39</v>
      </c>
      <c r="F36" s="126">
        <f>ROUND((SUM(BF134:BF314)),  2)</f>
        <v>0</v>
      </c>
      <c r="G36" s="31"/>
      <c r="H36" s="31"/>
      <c r="I36" s="127">
        <v>0.15</v>
      </c>
      <c r="J36" s="126">
        <f>ROUND(((SUM(BF134:BF314))*I36),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40</v>
      </c>
      <c r="F37" s="126">
        <f>ROUND((SUM(BG134:BG314)),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41</v>
      </c>
      <c r="F38" s="126">
        <f>ROUND((SUM(BH134:BH314)),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42</v>
      </c>
      <c r="F39" s="126">
        <f>ROUND((SUM(BI134:BI314)),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customHeight="1">
      <c r="A41" s="31"/>
      <c r="B41" s="36"/>
      <c r="C41" s="128"/>
      <c r="D41" s="129" t="s">
        <v>43</v>
      </c>
      <c r="E41" s="130"/>
      <c r="F41" s="130"/>
      <c r="G41" s="131" t="s">
        <v>44</v>
      </c>
      <c r="H41" s="132" t="s">
        <v>45</v>
      </c>
      <c r="I41" s="130"/>
      <c r="J41" s="133">
        <f>SUM(J32:J39)</f>
        <v>0</v>
      </c>
      <c r="K41" s="134"/>
      <c r="L41" s="48"/>
      <c r="S41" s="31"/>
      <c r="T41" s="31"/>
      <c r="U41" s="31"/>
      <c r="V41" s="31"/>
      <c r="W41" s="31"/>
      <c r="X41" s="31"/>
      <c r="Y41" s="31"/>
      <c r="Z41" s="31"/>
      <c r="AA41" s="31"/>
      <c r="AB41" s="31"/>
      <c r="AC41" s="31"/>
      <c r="AD41" s="31"/>
      <c r="AE41" s="31"/>
    </row>
    <row r="42" spans="1:31" s="2" customFormat="1" ht="14.4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2" customFormat="1" ht="16.5" customHeight="1">
      <c r="A87" s="31"/>
      <c r="B87" s="32"/>
      <c r="C87" s="33"/>
      <c r="D87" s="33"/>
      <c r="E87" s="275" t="s">
        <v>127</v>
      </c>
      <c r="F87" s="277"/>
      <c r="G87" s="277"/>
      <c r="H87" s="277"/>
      <c r="I87" s="33"/>
      <c r="J87" s="33"/>
      <c r="K87" s="33"/>
      <c r="L87" s="48"/>
      <c r="S87" s="31"/>
      <c r="T87" s="31"/>
      <c r="U87" s="31"/>
      <c r="V87" s="31"/>
      <c r="W87" s="31"/>
      <c r="X87" s="31"/>
      <c r="Y87" s="31"/>
      <c r="Z87" s="31"/>
      <c r="AA87" s="31"/>
      <c r="AB87" s="31"/>
      <c r="AC87" s="31"/>
      <c r="AD87" s="31"/>
      <c r="AE87" s="31"/>
    </row>
    <row r="88" spans="1:31" s="2" customFormat="1" ht="12" customHeight="1">
      <c r="A88" s="31"/>
      <c r="B88" s="32"/>
      <c r="C88" s="26" t="s">
        <v>128</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customHeight="1">
      <c r="A89" s="31"/>
      <c r="B89" s="32"/>
      <c r="C89" s="33"/>
      <c r="D89" s="33"/>
      <c r="E89" s="227" t="str">
        <f>E11</f>
        <v>SO01.1 - Reléová místnost</v>
      </c>
      <c r="F89" s="277"/>
      <c r="G89" s="277"/>
      <c r="H89" s="277"/>
      <c r="I89" s="33"/>
      <c r="J89" s="33"/>
      <c r="K89" s="33"/>
      <c r="L89" s="48"/>
      <c r="S89" s="31"/>
      <c r="T89" s="31"/>
      <c r="U89" s="31"/>
      <c r="V89" s="31"/>
      <c r="W89" s="31"/>
      <c r="X89" s="31"/>
      <c r="Y89" s="31"/>
      <c r="Z89" s="31"/>
      <c r="AA89" s="31"/>
      <c r="AB89" s="31"/>
      <c r="AC89" s="31"/>
      <c r="AD89" s="31"/>
      <c r="AE89" s="31"/>
    </row>
    <row r="90" spans="1:31"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customHeight="1">
      <c r="A91" s="31"/>
      <c r="B91" s="32"/>
      <c r="C91" s="26" t="s">
        <v>20</v>
      </c>
      <c r="D91" s="33"/>
      <c r="E91" s="33"/>
      <c r="F91" s="24" t="str">
        <f>F14</f>
        <v xml:space="preserve"> </v>
      </c>
      <c r="G91" s="33"/>
      <c r="H91" s="33"/>
      <c r="I91" s="26" t="s">
        <v>22</v>
      </c>
      <c r="J91" s="63" t="str">
        <f>IF(J14="","",J14)</f>
        <v>8. 10. 2020</v>
      </c>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customHeight="1">
      <c r="A93" s="31"/>
      <c r="B93" s="32"/>
      <c r="C93" s="26" t="s">
        <v>24</v>
      </c>
      <c r="D93" s="33"/>
      <c r="E93" s="33"/>
      <c r="F93" s="24" t="str">
        <f>E17</f>
        <v xml:space="preserve"> </v>
      </c>
      <c r="G93" s="33"/>
      <c r="H93" s="33"/>
      <c r="I93" s="26" t="s">
        <v>29</v>
      </c>
      <c r="J93" s="29" t="str">
        <f>E23</f>
        <v xml:space="preserve"> </v>
      </c>
      <c r="K93" s="33"/>
      <c r="L93" s="48"/>
      <c r="S93" s="31"/>
      <c r="T93" s="31"/>
      <c r="U93" s="31"/>
      <c r="V93" s="31"/>
      <c r="W93" s="31"/>
      <c r="X93" s="31"/>
      <c r="Y93" s="31"/>
      <c r="Z93" s="31"/>
      <c r="AA93" s="31"/>
      <c r="AB93" s="31"/>
      <c r="AC93" s="31"/>
      <c r="AD93" s="31"/>
      <c r="AE93" s="31"/>
    </row>
    <row r="94" spans="1:31" s="2" customFormat="1" ht="15.2" customHeight="1">
      <c r="A94" s="31"/>
      <c r="B94" s="32"/>
      <c r="C94" s="26" t="s">
        <v>27</v>
      </c>
      <c r="D94" s="33"/>
      <c r="E94" s="33"/>
      <c r="F94" s="24" t="str">
        <f>IF(E20="","",E20)</f>
        <v>Vyplň údaj</v>
      </c>
      <c r="G94" s="33"/>
      <c r="H94" s="33"/>
      <c r="I94" s="26" t="s">
        <v>31</v>
      </c>
      <c r="J94" s="29" t="str">
        <f>E26</f>
        <v xml:space="preserve"> </v>
      </c>
      <c r="K94" s="33"/>
      <c r="L94" s="48"/>
      <c r="S94" s="31"/>
      <c r="T94" s="31"/>
      <c r="U94" s="31"/>
      <c r="V94" s="31"/>
      <c r="W94" s="31"/>
      <c r="X94" s="31"/>
      <c r="Y94" s="31"/>
      <c r="Z94" s="31"/>
      <c r="AA94" s="31"/>
      <c r="AB94" s="31"/>
      <c r="AC94" s="31"/>
      <c r="AD94" s="31"/>
      <c r="AE94" s="31"/>
    </row>
    <row r="95" spans="1:31"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customHeight="1">
      <c r="A96" s="31"/>
      <c r="B96" s="32"/>
      <c r="C96" s="146" t="s">
        <v>131</v>
      </c>
      <c r="D96" s="147"/>
      <c r="E96" s="147"/>
      <c r="F96" s="147"/>
      <c r="G96" s="147"/>
      <c r="H96" s="147"/>
      <c r="I96" s="147"/>
      <c r="J96" s="148" t="s">
        <v>132</v>
      </c>
      <c r="K96" s="147"/>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customHeight="1">
      <c r="A98" s="31"/>
      <c r="B98" s="32"/>
      <c r="C98" s="149" t="s">
        <v>133</v>
      </c>
      <c r="D98" s="33"/>
      <c r="E98" s="33"/>
      <c r="F98" s="33"/>
      <c r="G98" s="33"/>
      <c r="H98" s="33"/>
      <c r="I98" s="33"/>
      <c r="J98" s="81">
        <f>J134</f>
        <v>0</v>
      </c>
      <c r="K98" s="33"/>
      <c r="L98" s="48"/>
      <c r="S98" s="31"/>
      <c r="T98" s="31"/>
      <c r="U98" s="31"/>
      <c r="V98" s="31"/>
      <c r="W98" s="31"/>
      <c r="X98" s="31"/>
      <c r="Y98" s="31"/>
      <c r="Z98" s="31"/>
      <c r="AA98" s="31"/>
      <c r="AB98" s="31"/>
      <c r="AC98" s="31"/>
      <c r="AD98" s="31"/>
      <c r="AE98" s="31"/>
      <c r="AU98" s="14" t="s">
        <v>134</v>
      </c>
    </row>
    <row r="99" spans="1:47" s="9" customFormat="1" ht="24.95" customHeight="1">
      <c r="B99" s="150"/>
      <c r="C99" s="151"/>
      <c r="D99" s="152" t="s">
        <v>1606</v>
      </c>
      <c r="E99" s="153"/>
      <c r="F99" s="153"/>
      <c r="G99" s="153"/>
      <c r="H99" s="153"/>
      <c r="I99" s="153"/>
      <c r="J99" s="154">
        <f>J135</f>
        <v>0</v>
      </c>
      <c r="K99" s="151"/>
      <c r="L99" s="155"/>
    </row>
    <row r="100" spans="1:47" s="12" customFormat="1" ht="19.899999999999999" customHeight="1">
      <c r="B100" s="213"/>
      <c r="C100" s="101"/>
      <c r="D100" s="214" t="s">
        <v>1607</v>
      </c>
      <c r="E100" s="215"/>
      <c r="F100" s="215"/>
      <c r="G100" s="215"/>
      <c r="H100" s="215"/>
      <c r="I100" s="215"/>
      <c r="J100" s="216">
        <f>J136</f>
        <v>0</v>
      </c>
      <c r="K100" s="101"/>
      <c r="L100" s="217"/>
    </row>
    <row r="101" spans="1:47" s="12" customFormat="1" ht="19.899999999999999" customHeight="1">
      <c r="B101" s="213"/>
      <c r="C101" s="101"/>
      <c r="D101" s="214" t="s">
        <v>1608</v>
      </c>
      <c r="E101" s="215"/>
      <c r="F101" s="215"/>
      <c r="G101" s="215"/>
      <c r="H101" s="215"/>
      <c r="I101" s="215"/>
      <c r="J101" s="216">
        <f>J153</f>
        <v>0</v>
      </c>
      <c r="K101" s="101"/>
      <c r="L101" s="217"/>
    </row>
    <row r="102" spans="1:47" s="12" customFormat="1" ht="19.899999999999999" customHeight="1">
      <c r="B102" s="213"/>
      <c r="C102" s="101"/>
      <c r="D102" s="214" t="s">
        <v>1609</v>
      </c>
      <c r="E102" s="215"/>
      <c r="F102" s="215"/>
      <c r="G102" s="215"/>
      <c r="H102" s="215"/>
      <c r="I102" s="215"/>
      <c r="J102" s="216">
        <f>J156</f>
        <v>0</v>
      </c>
      <c r="K102" s="101"/>
      <c r="L102" s="217"/>
    </row>
    <row r="103" spans="1:47" s="12" customFormat="1" ht="19.899999999999999" customHeight="1">
      <c r="B103" s="213"/>
      <c r="C103" s="101"/>
      <c r="D103" s="214" t="s">
        <v>1610</v>
      </c>
      <c r="E103" s="215"/>
      <c r="F103" s="215"/>
      <c r="G103" s="215"/>
      <c r="H103" s="215"/>
      <c r="I103" s="215"/>
      <c r="J103" s="216">
        <f>J223</f>
        <v>0</v>
      </c>
      <c r="K103" s="101"/>
      <c r="L103" s="217"/>
    </row>
    <row r="104" spans="1:47" s="12" customFormat="1" ht="19.899999999999999" customHeight="1">
      <c r="B104" s="213"/>
      <c r="C104" s="101"/>
      <c r="D104" s="214" t="s">
        <v>1611</v>
      </c>
      <c r="E104" s="215"/>
      <c r="F104" s="215"/>
      <c r="G104" s="215"/>
      <c r="H104" s="215"/>
      <c r="I104" s="215"/>
      <c r="J104" s="216">
        <f>J253</f>
        <v>0</v>
      </c>
      <c r="K104" s="101"/>
      <c r="L104" s="217"/>
    </row>
    <row r="105" spans="1:47" s="12" customFormat="1" ht="19.899999999999999" customHeight="1">
      <c r="B105" s="213"/>
      <c r="C105" s="101"/>
      <c r="D105" s="214" t="s">
        <v>1612</v>
      </c>
      <c r="E105" s="215"/>
      <c r="F105" s="215"/>
      <c r="G105" s="215"/>
      <c r="H105" s="215"/>
      <c r="I105" s="215"/>
      <c r="J105" s="216">
        <f>J266</f>
        <v>0</v>
      </c>
      <c r="K105" s="101"/>
      <c r="L105" s="217"/>
    </row>
    <row r="106" spans="1:47" s="9" customFormat="1" ht="24.95" customHeight="1">
      <c r="B106" s="150"/>
      <c r="C106" s="151"/>
      <c r="D106" s="152" t="s">
        <v>1613</v>
      </c>
      <c r="E106" s="153"/>
      <c r="F106" s="153"/>
      <c r="G106" s="153"/>
      <c r="H106" s="153"/>
      <c r="I106" s="153"/>
      <c r="J106" s="154">
        <f>J270</f>
        <v>0</v>
      </c>
      <c r="K106" s="151"/>
      <c r="L106" s="155"/>
    </row>
    <row r="107" spans="1:47" s="12" customFormat="1" ht="19.899999999999999" customHeight="1">
      <c r="B107" s="213"/>
      <c r="C107" s="101"/>
      <c r="D107" s="214" t="s">
        <v>1614</v>
      </c>
      <c r="E107" s="215"/>
      <c r="F107" s="215"/>
      <c r="G107" s="215"/>
      <c r="H107" s="215"/>
      <c r="I107" s="215"/>
      <c r="J107" s="216">
        <f>J271</f>
        <v>0</v>
      </c>
      <c r="K107" s="101"/>
      <c r="L107" s="217"/>
    </row>
    <row r="108" spans="1:47" s="12" customFormat="1" ht="19.899999999999999" customHeight="1">
      <c r="B108" s="213"/>
      <c r="C108" s="101"/>
      <c r="D108" s="214" t="s">
        <v>1615</v>
      </c>
      <c r="E108" s="215"/>
      <c r="F108" s="215"/>
      <c r="G108" s="215"/>
      <c r="H108" s="215"/>
      <c r="I108" s="215"/>
      <c r="J108" s="216">
        <f>J278</f>
        <v>0</v>
      </c>
      <c r="K108" s="101"/>
      <c r="L108" s="217"/>
    </row>
    <row r="109" spans="1:47" s="12" customFormat="1" ht="19.899999999999999" customHeight="1">
      <c r="B109" s="213"/>
      <c r="C109" s="101"/>
      <c r="D109" s="214" t="s">
        <v>1616</v>
      </c>
      <c r="E109" s="215"/>
      <c r="F109" s="215"/>
      <c r="G109" s="215"/>
      <c r="H109" s="215"/>
      <c r="I109" s="215"/>
      <c r="J109" s="216">
        <f>J295</f>
        <v>0</v>
      </c>
      <c r="K109" s="101"/>
      <c r="L109" s="217"/>
    </row>
    <row r="110" spans="1:47" s="12" customFormat="1" ht="19.899999999999999" customHeight="1">
      <c r="B110" s="213"/>
      <c r="C110" s="101"/>
      <c r="D110" s="214" t="s">
        <v>1617</v>
      </c>
      <c r="E110" s="215"/>
      <c r="F110" s="215"/>
      <c r="G110" s="215"/>
      <c r="H110" s="215"/>
      <c r="I110" s="215"/>
      <c r="J110" s="216">
        <f>J302</f>
        <v>0</v>
      </c>
      <c r="K110" s="101"/>
      <c r="L110" s="217"/>
    </row>
    <row r="111" spans="1:47" s="12" customFormat="1" ht="19.899999999999999" customHeight="1">
      <c r="B111" s="213"/>
      <c r="C111" s="101"/>
      <c r="D111" s="214" t="s">
        <v>1618</v>
      </c>
      <c r="E111" s="215"/>
      <c r="F111" s="215"/>
      <c r="G111" s="215"/>
      <c r="H111" s="215"/>
      <c r="I111" s="215"/>
      <c r="J111" s="216">
        <f>J306</f>
        <v>0</v>
      </c>
      <c r="K111" s="101"/>
      <c r="L111" s="217"/>
    </row>
    <row r="112" spans="1:47" s="12" customFormat="1" ht="19.899999999999999" customHeight="1">
      <c r="B112" s="213"/>
      <c r="C112" s="101"/>
      <c r="D112" s="214" t="s">
        <v>1619</v>
      </c>
      <c r="E112" s="215"/>
      <c r="F112" s="215"/>
      <c r="G112" s="215"/>
      <c r="H112" s="215"/>
      <c r="I112" s="215"/>
      <c r="J112" s="216">
        <f>J309</f>
        <v>0</v>
      </c>
      <c r="K112" s="101"/>
      <c r="L112" s="217"/>
    </row>
    <row r="113" spans="1:31" s="2" customFormat="1" ht="21.7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31" s="2" customFormat="1" ht="6.95" customHeight="1">
      <c r="A114" s="31"/>
      <c r="B114" s="51"/>
      <c r="C114" s="52"/>
      <c r="D114" s="52"/>
      <c r="E114" s="52"/>
      <c r="F114" s="52"/>
      <c r="G114" s="52"/>
      <c r="H114" s="52"/>
      <c r="I114" s="52"/>
      <c r="J114" s="52"/>
      <c r="K114" s="52"/>
      <c r="L114" s="48"/>
      <c r="S114" s="31"/>
      <c r="T114" s="31"/>
      <c r="U114" s="31"/>
      <c r="V114" s="31"/>
      <c r="W114" s="31"/>
      <c r="X114" s="31"/>
      <c r="Y114" s="31"/>
      <c r="Z114" s="31"/>
      <c r="AA114" s="31"/>
      <c r="AB114" s="31"/>
      <c r="AC114" s="31"/>
      <c r="AD114" s="31"/>
      <c r="AE114" s="31"/>
    </row>
    <row r="118" spans="1:31" s="2" customFormat="1" ht="6.95" customHeight="1">
      <c r="A118" s="31"/>
      <c r="B118" s="53"/>
      <c r="C118" s="54"/>
      <c r="D118" s="54"/>
      <c r="E118" s="54"/>
      <c r="F118" s="54"/>
      <c r="G118" s="54"/>
      <c r="H118" s="54"/>
      <c r="I118" s="54"/>
      <c r="J118" s="54"/>
      <c r="K118" s="54"/>
      <c r="L118" s="48"/>
      <c r="S118" s="31"/>
      <c r="T118" s="31"/>
      <c r="U118" s="31"/>
      <c r="V118" s="31"/>
      <c r="W118" s="31"/>
      <c r="X118" s="31"/>
      <c r="Y118" s="31"/>
      <c r="Z118" s="31"/>
      <c r="AA118" s="31"/>
      <c r="AB118" s="31"/>
      <c r="AC118" s="31"/>
      <c r="AD118" s="31"/>
      <c r="AE118" s="31"/>
    </row>
    <row r="119" spans="1:31" s="2" customFormat="1" ht="24.95" customHeight="1">
      <c r="A119" s="31"/>
      <c r="B119" s="32"/>
      <c r="C119" s="20" t="s">
        <v>136</v>
      </c>
      <c r="D119" s="33"/>
      <c r="E119" s="33"/>
      <c r="F119" s="33"/>
      <c r="G119" s="33"/>
      <c r="H119" s="33"/>
      <c r="I119" s="33"/>
      <c r="J119" s="33"/>
      <c r="K119" s="33"/>
      <c r="L119" s="48"/>
      <c r="S119" s="31"/>
      <c r="T119" s="31"/>
      <c r="U119" s="31"/>
      <c r="V119" s="31"/>
      <c r="W119" s="31"/>
      <c r="X119" s="31"/>
      <c r="Y119" s="31"/>
      <c r="Z119" s="31"/>
      <c r="AA119" s="31"/>
      <c r="AB119" s="31"/>
      <c r="AC119" s="31"/>
      <c r="AD119" s="31"/>
      <c r="AE119" s="31"/>
    </row>
    <row r="120" spans="1:31" s="2" customFormat="1" ht="6.95" customHeight="1">
      <c r="A120" s="31"/>
      <c r="B120" s="32"/>
      <c r="C120" s="33"/>
      <c r="D120" s="33"/>
      <c r="E120" s="33"/>
      <c r="F120" s="33"/>
      <c r="G120" s="33"/>
      <c r="H120" s="33"/>
      <c r="I120" s="33"/>
      <c r="J120" s="33"/>
      <c r="K120" s="33"/>
      <c r="L120" s="48"/>
      <c r="S120" s="31"/>
      <c r="T120" s="31"/>
      <c r="U120" s="31"/>
      <c r="V120" s="31"/>
      <c r="W120" s="31"/>
      <c r="X120" s="31"/>
      <c r="Y120" s="31"/>
      <c r="Z120" s="31"/>
      <c r="AA120" s="31"/>
      <c r="AB120" s="31"/>
      <c r="AC120" s="31"/>
      <c r="AD120" s="31"/>
      <c r="AE120" s="31"/>
    </row>
    <row r="121" spans="1:31" s="2" customFormat="1" ht="12" customHeight="1">
      <c r="A121" s="31"/>
      <c r="B121" s="32"/>
      <c r="C121" s="26" t="s">
        <v>16</v>
      </c>
      <c r="D121" s="33"/>
      <c r="E121" s="33"/>
      <c r="F121" s="33"/>
      <c r="G121" s="33"/>
      <c r="H121" s="33"/>
      <c r="I121" s="33"/>
      <c r="J121" s="33"/>
      <c r="K121" s="33"/>
      <c r="L121" s="48"/>
      <c r="S121" s="31"/>
      <c r="T121" s="31"/>
      <c r="U121" s="31"/>
      <c r="V121" s="31"/>
      <c r="W121" s="31"/>
      <c r="X121" s="31"/>
      <c r="Y121" s="31"/>
      <c r="Z121" s="31"/>
      <c r="AA121" s="31"/>
      <c r="AB121" s="31"/>
      <c r="AC121" s="31"/>
      <c r="AD121" s="31"/>
      <c r="AE121" s="31"/>
    </row>
    <row r="122" spans="1:31" s="2" customFormat="1" ht="16.5" customHeight="1">
      <c r="A122" s="31"/>
      <c r="B122" s="32"/>
      <c r="C122" s="33"/>
      <c r="D122" s="33"/>
      <c r="E122" s="275" t="str">
        <f>E7</f>
        <v>Oprava zabezpečovacího zařízení v žst. Bechyně</v>
      </c>
      <c r="F122" s="276"/>
      <c r="G122" s="276"/>
      <c r="H122" s="276"/>
      <c r="I122" s="33"/>
      <c r="J122" s="33"/>
      <c r="K122" s="33"/>
      <c r="L122" s="48"/>
      <c r="S122" s="31"/>
      <c r="T122" s="31"/>
      <c r="U122" s="31"/>
      <c r="V122" s="31"/>
      <c r="W122" s="31"/>
      <c r="X122" s="31"/>
      <c r="Y122" s="31"/>
      <c r="Z122" s="31"/>
      <c r="AA122" s="31"/>
      <c r="AB122" s="31"/>
      <c r="AC122" s="31"/>
      <c r="AD122" s="31"/>
      <c r="AE122" s="31"/>
    </row>
    <row r="123" spans="1:31" s="1" customFormat="1" ht="12" customHeight="1">
      <c r="B123" s="18"/>
      <c r="C123" s="26" t="s">
        <v>126</v>
      </c>
      <c r="D123" s="19"/>
      <c r="E123" s="19"/>
      <c r="F123" s="19"/>
      <c r="G123" s="19"/>
      <c r="H123" s="19"/>
      <c r="I123" s="19"/>
      <c r="J123" s="19"/>
      <c r="K123" s="19"/>
      <c r="L123" s="17"/>
    </row>
    <row r="124" spans="1:31" s="2" customFormat="1" ht="16.5" customHeight="1">
      <c r="A124" s="31"/>
      <c r="B124" s="32"/>
      <c r="C124" s="33"/>
      <c r="D124" s="33"/>
      <c r="E124" s="275" t="s">
        <v>127</v>
      </c>
      <c r="F124" s="277"/>
      <c r="G124" s="277"/>
      <c r="H124" s="277"/>
      <c r="I124" s="33"/>
      <c r="J124" s="33"/>
      <c r="K124" s="33"/>
      <c r="L124" s="48"/>
      <c r="S124" s="31"/>
      <c r="T124" s="31"/>
      <c r="U124" s="31"/>
      <c r="V124" s="31"/>
      <c r="W124" s="31"/>
      <c r="X124" s="31"/>
      <c r="Y124" s="31"/>
      <c r="Z124" s="31"/>
      <c r="AA124" s="31"/>
      <c r="AB124" s="31"/>
      <c r="AC124" s="31"/>
      <c r="AD124" s="31"/>
      <c r="AE124" s="31"/>
    </row>
    <row r="125" spans="1:31" s="2" customFormat="1" ht="12" customHeight="1">
      <c r="A125" s="31"/>
      <c r="B125" s="32"/>
      <c r="C125" s="26" t="s">
        <v>128</v>
      </c>
      <c r="D125" s="33"/>
      <c r="E125" s="33"/>
      <c r="F125" s="33"/>
      <c r="G125" s="33"/>
      <c r="H125" s="33"/>
      <c r="I125" s="33"/>
      <c r="J125" s="33"/>
      <c r="K125" s="33"/>
      <c r="L125" s="48"/>
      <c r="S125" s="31"/>
      <c r="T125" s="31"/>
      <c r="U125" s="31"/>
      <c r="V125" s="31"/>
      <c r="W125" s="31"/>
      <c r="X125" s="31"/>
      <c r="Y125" s="31"/>
      <c r="Z125" s="31"/>
      <c r="AA125" s="31"/>
      <c r="AB125" s="31"/>
      <c r="AC125" s="31"/>
      <c r="AD125" s="31"/>
      <c r="AE125" s="31"/>
    </row>
    <row r="126" spans="1:31" s="2" customFormat="1" ht="16.5" customHeight="1">
      <c r="A126" s="31"/>
      <c r="B126" s="32"/>
      <c r="C126" s="33"/>
      <c r="D126" s="33"/>
      <c r="E126" s="227" t="str">
        <f>E11</f>
        <v>SO01.1 - Reléová místnost</v>
      </c>
      <c r="F126" s="277"/>
      <c r="G126" s="277"/>
      <c r="H126" s="277"/>
      <c r="I126" s="33"/>
      <c r="J126" s="33"/>
      <c r="K126" s="33"/>
      <c r="L126" s="48"/>
      <c r="S126" s="31"/>
      <c r="T126" s="31"/>
      <c r="U126" s="31"/>
      <c r="V126" s="31"/>
      <c r="W126" s="31"/>
      <c r="X126" s="31"/>
      <c r="Y126" s="31"/>
      <c r="Z126" s="31"/>
      <c r="AA126" s="31"/>
      <c r="AB126" s="31"/>
      <c r="AC126" s="31"/>
      <c r="AD126" s="31"/>
      <c r="AE126" s="31"/>
    </row>
    <row r="127" spans="1:31" s="2" customFormat="1" ht="6.95" customHeight="1">
      <c r="A127" s="31"/>
      <c r="B127" s="32"/>
      <c r="C127" s="33"/>
      <c r="D127" s="33"/>
      <c r="E127" s="33"/>
      <c r="F127" s="33"/>
      <c r="G127" s="33"/>
      <c r="H127" s="33"/>
      <c r="I127" s="33"/>
      <c r="J127" s="33"/>
      <c r="K127" s="33"/>
      <c r="L127" s="48"/>
      <c r="S127" s="31"/>
      <c r="T127" s="31"/>
      <c r="U127" s="31"/>
      <c r="V127" s="31"/>
      <c r="W127" s="31"/>
      <c r="X127" s="31"/>
      <c r="Y127" s="31"/>
      <c r="Z127" s="31"/>
      <c r="AA127" s="31"/>
      <c r="AB127" s="31"/>
      <c r="AC127" s="31"/>
      <c r="AD127" s="31"/>
      <c r="AE127" s="31"/>
    </row>
    <row r="128" spans="1:31" s="2" customFormat="1" ht="12" customHeight="1">
      <c r="A128" s="31"/>
      <c r="B128" s="32"/>
      <c r="C128" s="26" t="s">
        <v>20</v>
      </c>
      <c r="D128" s="33"/>
      <c r="E128" s="33"/>
      <c r="F128" s="24" t="str">
        <f>F14</f>
        <v xml:space="preserve"> </v>
      </c>
      <c r="G128" s="33"/>
      <c r="H128" s="33"/>
      <c r="I128" s="26" t="s">
        <v>22</v>
      </c>
      <c r="J128" s="63" t="str">
        <f>IF(J14="","",J14)</f>
        <v>8. 10. 2020</v>
      </c>
      <c r="K128" s="33"/>
      <c r="L128" s="48"/>
      <c r="S128" s="31"/>
      <c r="T128" s="31"/>
      <c r="U128" s="31"/>
      <c r="V128" s="31"/>
      <c r="W128" s="31"/>
      <c r="X128" s="31"/>
      <c r="Y128" s="31"/>
      <c r="Z128" s="31"/>
      <c r="AA128" s="31"/>
      <c r="AB128" s="31"/>
      <c r="AC128" s="31"/>
      <c r="AD128" s="31"/>
      <c r="AE128" s="31"/>
    </row>
    <row r="129" spans="1:65" s="2" customFormat="1" ht="6.95" customHeight="1">
      <c r="A129" s="31"/>
      <c r="B129" s="32"/>
      <c r="C129" s="33"/>
      <c r="D129" s="33"/>
      <c r="E129" s="33"/>
      <c r="F129" s="33"/>
      <c r="G129" s="33"/>
      <c r="H129" s="33"/>
      <c r="I129" s="33"/>
      <c r="J129" s="33"/>
      <c r="K129" s="33"/>
      <c r="L129" s="48"/>
      <c r="S129" s="31"/>
      <c r="T129" s="31"/>
      <c r="U129" s="31"/>
      <c r="V129" s="31"/>
      <c r="W129" s="31"/>
      <c r="X129" s="31"/>
      <c r="Y129" s="31"/>
      <c r="Z129" s="31"/>
      <c r="AA129" s="31"/>
      <c r="AB129" s="31"/>
      <c r="AC129" s="31"/>
      <c r="AD129" s="31"/>
      <c r="AE129" s="31"/>
    </row>
    <row r="130" spans="1:65" s="2" customFormat="1" ht="15.2" customHeight="1">
      <c r="A130" s="31"/>
      <c r="B130" s="32"/>
      <c r="C130" s="26" t="s">
        <v>24</v>
      </c>
      <c r="D130" s="33"/>
      <c r="E130" s="33"/>
      <c r="F130" s="24" t="str">
        <f>E17</f>
        <v xml:space="preserve"> </v>
      </c>
      <c r="G130" s="33"/>
      <c r="H130" s="33"/>
      <c r="I130" s="26" t="s">
        <v>29</v>
      </c>
      <c r="J130" s="29" t="str">
        <f>E23</f>
        <v xml:space="preserve"> </v>
      </c>
      <c r="K130" s="33"/>
      <c r="L130" s="48"/>
      <c r="S130" s="31"/>
      <c r="T130" s="31"/>
      <c r="U130" s="31"/>
      <c r="V130" s="31"/>
      <c r="W130" s="31"/>
      <c r="X130" s="31"/>
      <c r="Y130" s="31"/>
      <c r="Z130" s="31"/>
      <c r="AA130" s="31"/>
      <c r="AB130" s="31"/>
      <c r="AC130" s="31"/>
      <c r="AD130" s="31"/>
      <c r="AE130" s="31"/>
    </row>
    <row r="131" spans="1:65" s="2" customFormat="1" ht="15.2" customHeight="1">
      <c r="A131" s="31"/>
      <c r="B131" s="32"/>
      <c r="C131" s="26" t="s">
        <v>27</v>
      </c>
      <c r="D131" s="33"/>
      <c r="E131" s="33"/>
      <c r="F131" s="24" t="str">
        <f>IF(E20="","",E20)</f>
        <v>Vyplň údaj</v>
      </c>
      <c r="G131" s="33"/>
      <c r="H131" s="33"/>
      <c r="I131" s="26" t="s">
        <v>31</v>
      </c>
      <c r="J131" s="29" t="str">
        <f>E26</f>
        <v xml:space="preserve"> </v>
      </c>
      <c r="K131" s="33"/>
      <c r="L131" s="48"/>
      <c r="S131" s="31"/>
      <c r="T131" s="31"/>
      <c r="U131" s="31"/>
      <c r="V131" s="31"/>
      <c r="W131" s="31"/>
      <c r="X131" s="31"/>
      <c r="Y131" s="31"/>
      <c r="Z131" s="31"/>
      <c r="AA131" s="31"/>
      <c r="AB131" s="31"/>
      <c r="AC131" s="31"/>
      <c r="AD131" s="31"/>
      <c r="AE131" s="31"/>
    </row>
    <row r="132" spans="1:65" s="2" customFormat="1" ht="10.35" customHeight="1">
      <c r="A132" s="31"/>
      <c r="B132" s="32"/>
      <c r="C132" s="33"/>
      <c r="D132" s="33"/>
      <c r="E132" s="33"/>
      <c r="F132" s="33"/>
      <c r="G132" s="33"/>
      <c r="H132" s="33"/>
      <c r="I132" s="33"/>
      <c r="J132" s="33"/>
      <c r="K132" s="33"/>
      <c r="L132" s="48"/>
      <c r="S132" s="31"/>
      <c r="T132" s="31"/>
      <c r="U132" s="31"/>
      <c r="V132" s="31"/>
      <c r="W132" s="31"/>
      <c r="X132" s="31"/>
      <c r="Y132" s="31"/>
      <c r="Z132" s="31"/>
      <c r="AA132" s="31"/>
      <c r="AB132" s="31"/>
      <c r="AC132" s="31"/>
      <c r="AD132" s="31"/>
      <c r="AE132" s="31"/>
    </row>
    <row r="133" spans="1:65" s="10" customFormat="1" ht="29.25" customHeight="1">
      <c r="A133" s="156"/>
      <c r="B133" s="157"/>
      <c r="C133" s="158" t="s">
        <v>137</v>
      </c>
      <c r="D133" s="159" t="s">
        <v>58</v>
      </c>
      <c r="E133" s="159" t="s">
        <v>54</v>
      </c>
      <c r="F133" s="159" t="s">
        <v>55</v>
      </c>
      <c r="G133" s="159" t="s">
        <v>138</v>
      </c>
      <c r="H133" s="159" t="s">
        <v>139</v>
      </c>
      <c r="I133" s="159" t="s">
        <v>140</v>
      </c>
      <c r="J133" s="159" t="s">
        <v>132</v>
      </c>
      <c r="K133" s="160" t="s">
        <v>141</v>
      </c>
      <c r="L133" s="161"/>
      <c r="M133" s="72" t="s">
        <v>1</v>
      </c>
      <c r="N133" s="73" t="s">
        <v>37</v>
      </c>
      <c r="O133" s="73" t="s">
        <v>142</v>
      </c>
      <c r="P133" s="73" t="s">
        <v>143</v>
      </c>
      <c r="Q133" s="73" t="s">
        <v>144</v>
      </c>
      <c r="R133" s="73" t="s">
        <v>145</v>
      </c>
      <c r="S133" s="73" t="s">
        <v>146</v>
      </c>
      <c r="T133" s="74" t="s">
        <v>147</v>
      </c>
      <c r="U133" s="156"/>
      <c r="V133" s="156"/>
      <c r="W133" s="156"/>
      <c r="X133" s="156"/>
      <c r="Y133" s="156"/>
      <c r="Z133" s="156"/>
      <c r="AA133" s="156"/>
      <c r="AB133" s="156"/>
      <c r="AC133" s="156"/>
      <c r="AD133" s="156"/>
      <c r="AE133" s="156"/>
    </row>
    <row r="134" spans="1:65" s="2" customFormat="1" ht="22.9" customHeight="1">
      <c r="A134" s="31"/>
      <c r="B134" s="32"/>
      <c r="C134" s="79" t="s">
        <v>148</v>
      </c>
      <c r="D134" s="33"/>
      <c r="E134" s="33"/>
      <c r="F134" s="33"/>
      <c r="G134" s="33"/>
      <c r="H134" s="33"/>
      <c r="I134" s="33"/>
      <c r="J134" s="162">
        <f>BK134</f>
        <v>0</v>
      </c>
      <c r="K134" s="33"/>
      <c r="L134" s="36"/>
      <c r="M134" s="75"/>
      <c r="N134" s="163"/>
      <c r="O134" s="76"/>
      <c r="P134" s="164">
        <f>P135+P270</f>
        <v>0</v>
      </c>
      <c r="Q134" s="76"/>
      <c r="R134" s="164">
        <f>R135+R270</f>
        <v>68.672269999999983</v>
      </c>
      <c r="S134" s="76"/>
      <c r="T134" s="165">
        <f>T135+T270</f>
        <v>16.0764</v>
      </c>
      <c r="U134" s="31"/>
      <c r="V134" s="31"/>
      <c r="W134" s="31"/>
      <c r="X134" s="31"/>
      <c r="Y134" s="31"/>
      <c r="Z134" s="31"/>
      <c r="AA134" s="31"/>
      <c r="AB134" s="31"/>
      <c r="AC134" s="31"/>
      <c r="AD134" s="31"/>
      <c r="AE134" s="31"/>
      <c r="AT134" s="14" t="s">
        <v>72</v>
      </c>
      <c r="AU134" s="14" t="s">
        <v>134</v>
      </c>
      <c r="BK134" s="166">
        <f>BK135+BK270</f>
        <v>0</v>
      </c>
    </row>
    <row r="135" spans="1:65" s="11" customFormat="1" ht="25.9" customHeight="1">
      <c r="B135" s="167"/>
      <c r="C135" s="168"/>
      <c r="D135" s="169" t="s">
        <v>72</v>
      </c>
      <c r="E135" s="170" t="s">
        <v>1620</v>
      </c>
      <c r="F135" s="170" t="s">
        <v>1621</v>
      </c>
      <c r="G135" s="168"/>
      <c r="H135" s="168"/>
      <c r="I135" s="171"/>
      <c r="J135" s="172">
        <f>BK135</f>
        <v>0</v>
      </c>
      <c r="K135" s="168"/>
      <c r="L135" s="173"/>
      <c r="M135" s="174"/>
      <c r="N135" s="175"/>
      <c r="O135" s="175"/>
      <c r="P135" s="176">
        <f>P136+P153+P156+P223+P253+P266</f>
        <v>0</v>
      </c>
      <c r="Q135" s="175"/>
      <c r="R135" s="176">
        <f>R136+R153+R156+R223+R253+R266</f>
        <v>67.980759999999989</v>
      </c>
      <c r="S135" s="175"/>
      <c r="T135" s="177">
        <f>T136+T153+T156+T223+T253+T266</f>
        <v>16.072700000000001</v>
      </c>
      <c r="AR135" s="178" t="s">
        <v>80</v>
      </c>
      <c r="AT135" s="179" t="s">
        <v>72</v>
      </c>
      <c r="AU135" s="179" t="s">
        <v>73</v>
      </c>
      <c r="AY135" s="178" t="s">
        <v>149</v>
      </c>
      <c r="BK135" s="180">
        <f>BK136+BK153+BK156+BK223+BK253+BK266</f>
        <v>0</v>
      </c>
    </row>
    <row r="136" spans="1:65" s="11" customFormat="1" ht="22.9" customHeight="1">
      <c r="B136" s="167"/>
      <c r="C136" s="168"/>
      <c r="D136" s="169" t="s">
        <v>72</v>
      </c>
      <c r="E136" s="218" t="s">
        <v>95</v>
      </c>
      <c r="F136" s="218" t="s">
        <v>1622</v>
      </c>
      <c r="G136" s="168"/>
      <c r="H136" s="168"/>
      <c r="I136" s="171"/>
      <c r="J136" s="219">
        <f>BK136</f>
        <v>0</v>
      </c>
      <c r="K136" s="168"/>
      <c r="L136" s="173"/>
      <c r="M136" s="174"/>
      <c r="N136" s="175"/>
      <c r="O136" s="175"/>
      <c r="P136" s="176">
        <f>SUM(P137:P152)</f>
        <v>0</v>
      </c>
      <c r="Q136" s="175"/>
      <c r="R136" s="176">
        <f>SUM(R137:R152)</f>
        <v>13.92694</v>
      </c>
      <c r="S136" s="175"/>
      <c r="T136" s="177">
        <f>SUM(T137:T152)</f>
        <v>0</v>
      </c>
      <c r="AR136" s="178" t="s">
        <v>80</v>
      </c>
      <c r="AT136" s="179" t="s">
        <v>72</v>
      </c>
      <c r="AU136" s="179" t="s">
        <v>80</v>
      </c>
      <c r="AY136" s="178" t="s">
        <v>149</v>
      </c>
      <c r="BK136" s="180">
        <f>SUM(BK137:BK152)</f>
        <v>0</v>
      </c>
    </row>
    <row r="137" spans="1:65" s="2" customFormat="1" ht="24.2" customHeight="1">
      <c r="A137" s="31"/>
      <c r="B137" s="32"/>
      <c r="C137" s="200" t="s">
        <v>80</v>
      </c>
      <c r="D137" s="200" t="s">
        <v>185</v>
      </c>
      <c r="E137" s="201" t="s">
        <v>1623</v>
      </c>
      <c r="F137" s="202" t="s">
        <v>1624</v>
      </c>
      <c r="G137" s="203" t="s">
        <v>197</v>
      </c>
      <c r="H137" s="204">
        <v>2</v>
      </c>
      <c r="I137" s="205"/>
      <c r="J137" s="206">
        <f>ROUND(I137*H137,2)</f>
        <v>0</v>
      </c>
      <c r="K137" s="202" t="s">
        <v>1625</v>
      </c>
      <c r="L137" s="36"/>
      <c r="M137" s="207" t="s">
        <v>1</v>
      </c>
      <c r="N137" s="208" t="s">
        <v>38</v>
      </c>
      <c r="O137" s="68"/>
      <c r="P137" s="191">
        <f>O137*H137</f>
        <v>0</v>
      </c>
      <c r="Q137" s="191">
        <v>1.2619999999999999E-2</v>
      </c>
      <c r="R137" s="191">
        <f>Q137*H137</f>
        <v>2.5239999999999999E-2</v>
      </c>
      <c r="S137" s="191">
        <v>0</v>
      </c>
      <c r="T137" s="192">
        <f>S137*H137</f>
        <v>0</v>
      </c>
      <c r="U137" s="31"/>
      <c r="V137" s="31"/>
      <c r="W137" s="31"/>
      <c r="X137" s="31"/>
      <c r="Y137" s="31"/>
      <c r="Z137" s="31"/>
      <c r="AA137" s="31"/>
      <c r="AB137" s="31"/>
      <c r="AC137" s="31"/>
      <c r="AD137" s="31"/>
      <c r="AE137" s="31"/>
      <c r="AR137" s="193" t="s">
        <v>164</v>
      </c>
      <c r="AT137" s="193" t="s">
        <v>185</v>
      </c>
      <c r="AU137" s="193" t="s">
        <v>82</v>
      </c>
      <c r="AY137" s="14" t="s">
        <v>149</v>
      </c>
      <c r="BE137" s="194">
        <f>IF(N137="základní",J137,0)</f>
        <v>0</v>
      </c>
      <c r="BF137" s="194">
        <f>IF(N137="snížená",J137,0)</f>
        <v>0</v>
      </c>
      <c r="BG137" s="194">
        <f>IF(N137="zákl. přenesená",J137,0)</f>
        <v>0</v>
      </c>
      <c r="BH137" s="194">
        <f>IF(N137="sníž. přenesená",J137,0)</f>
        <v>0</v>
      </c>
      <c r="BI137" s="194">
        <f>IF(N137="nulová",J137,0)</f>
        <v>0</v>
      </c>
      <c r="BJ137" s="14" t="s">
        <v>80</v>
      </c>
      <c r="BK137" s="194">
        <f>ROUND(I137*H137,2)</f>
        <v>0</v>
      </c>
      <c r="BL137" s="14" t="s">
        <v>164</v>
      </c>
      <c r="BM137" s="193" t="s">
        <v>1626</v>
      </c>
    </row>
    <row r="138" spans="1:65" s="2" customFormat="1" ht="19.5">
      <c r="A138" s="31"/>
      <c r="B138" s="32"/>
      <c r="C138" s="33"/>
      <c r="D138" s="195" t="s">
        <v>157</v>
      </c>
      <c r="E138" s="33"/>
      <c r="F138" s="196" t="s">
        <v>1627</v>
      </c>
      <c r="G138" s="33"/>
      <c r="H138" s="33"/>
      <c r="I138" s="197"/>
      <c r="J138" s="33"/>
      <c r="K138" s="33"/>
      <c r="L138" s="36"/>
      <c r="M138" s="198"/>
      <c r="N138" s="199"/>
      <c r="O138" s="68"/>
      <c r="P138" s="68"/>
      <c r="Q138" s="68"/>
      <c r="R138" s="68"/>
      <c r="S138" s="68"/>
      <c r="T138" s="69"/>
      <c r="U138" s="31"/>
      <c r="V138" s="31"/>
      <c r="W138" s="31"/>
      <c r="X138" s="31"/>
      <c r="Y138" s="31"/>
      <c r="Z138" s="31"/>
      <c r="AA138" s="31"/>
      <c r="AB138" s="31"/>
      <c r="AC138" s="31"/>
      <c r="AD138" s="31"/>
      <c r="AE138" s="31"/>
      <c r="AT138" s="14" t="s">
        <v>157</v>
      </c>
      <c r="AU138" s="14" t="s">
        <v>82</v>
      </c>
    </row>
    <row r="139" spans="1:65" s="2" customFormat="1" ht="24.2" customHeight="1">
      <c r="A139" s="31"/>
      <c r="B139" s="32"/>
      <c r="C139" s="200" t="s">
        <v>82</v>
      </c>
      <c r="D139" s="200" t="s">
        <v>185</v>
      </c>
      <c r="E139" s="201" t="s">
        <v>1628</v>
      </c>
      <c r="F139" s="202" t="s">
        <v>1629</v>
      </c>
      <c r="G139" s="203" t="s">
        <v>197</v>
      </c>
      <c r="H139" s="204">
        <v>4</v>
      </c>
      <c r="I139" s="205"/>
      <c r="J139" s="206">
        <f>ROUND(I139*H139,2)</f>
        <v>0</v>
      </c>
      <c r="K139" s="202" t="s">
        <v>1625</v>
      </c>
      <c r="L139" s="36"/>
      <c r="M139" s="207" t="s">
        <v>1</v>
      </c>
      <c r="N139" s="208" t="s">
        <v>38</v>
      </c>
      <c r="O139" s="68"/>
      <c r="P139" s="191">
        <f>O139*H139</f>
        <v>0</v>
      </c>
      <c r="Q139" s="191">
        <v>1.8929999999999999E-2</v>
      </c>
      <c r="R139" s="191">
        <f>Q139*H139</f>
        <v>7.5719999999999996E-2</v>
      </c>
      <c r="S139" s="191">
        <v>0</v>
      </c>
      <c r="T139" s="192">
        <f>S139*H139</f>
        <v>0</v>
      </c>
      <c r="U139" s="31"/>
      <c r="V139" s="31"/>
      <c r="W139" s="31"/>
      <c r="X139" s="31"/>
      <c r="Y139" s="31"/>
      <c r="Z139" s="31"/>
      <c r="AA139" s="31"/>
      <c r="AB139" s="31"/>
      <c r="AC139" s="31"/>
      <c r="AD139" s="31"/>
      <c r="AE139" s="31"/>
      <c r="AR139" s="193" t="s">
        <v>164</v>
      </c>
      <c r="AT139" s="193" t="s">
        <v>185</v>
      </c>
      <c r="AU139" s="193" t="s">
        <v>82</v>
      </c>
      <c r="AY139" s="14" t="s">
        <v>149</v>
      </c>
      <c r="BE139" s="194">
        <f>IF(N139="základní",J139,0)</f>
        <v>0</v>
      </c>
      <c r="BF139" s="194">
        <f>IF(N139="snížená",J139,0)</f>
        <v>0</v>
      </c>
      <c r="BG139" s="194">
        <f>IF(N139="zákl. přenesená",J139,0)</f>
        <v>0</v>
      </c>
      <c r="BH139" s="194">
        <f>IF(N139="sníž. přenesená",J139,0)</f>
        <v>0</v>
      </c>
      <c r="BI139" s="194">
        <f>IF(N139="nulová",J139,0)</f>
        <v>0</v>
      </c>
      <c r="BJ139" s="14" t="s">
        <v>80</v>
      </c>
      <c r="BK139" s="194">
        <f>ROUND(I139*H139,2)</f>
        <v>0</v>
      </c>
      <c r="BL139" s="14" t="s">
        <v>164</v>
      </c>
      <c r="BM139" s="193" t="s">
        <v>1630</v>
      </c>
    </row>
    <row r="140" spans="1:65" s="2" customFormat="1" ht="19.5">
      <c r="A140" s="31"/>
      <c r="B140" s="32"/>
      <c r="C140" s="33"/>
      <c r="D140" s="195" t="s">
        <v>157</v>
      </c>
      <c r="E140" s="33"/>
      <c r="F140" s="196" t="s">
        <v>1631</v>
      </c>
      <c r="G140" s="33"/>
      <c r="H140" s="33"/>
      <c r="I140" s="197"/>
      <c r="J140" s="33"/>
      <c r="K140" s="33"/>
      <c r="L140" s="36"/>
      <c r="M140" s="198"/>
      <c r="N140" s="199"/>
      <c r="O140" s="68"/>
      <c r="P140" s="68"/>
      <c r="Q140" s="68"/>
      <c r="R140" s="68"/>
      <c r="S140" s="68"/>
      <c r="T140" s="69"/>
      <c r="U140" s="31"/>
      <c r="V140" s="31"/>
      <c r="W140" s="31"/>
      <c r="X140" s="31"/>
      <c r="Y140" s="31"/>
      <c r="Z140" s="31"/>
      <c r="AA140" s="31"/>
      <c r="AB140" s="31"/>
      <c r="AC140" s="31"/>
      <c r="AD140" s="31"/>
      <c r="AE140" s="31"/>
      <c r="AT140" s="14" t="s">
        <v>157</v>
      </c>
      <c r="AU140" s="14" t="s">
        <v>82</v>
      </c>
    </row>
    <row r="141" spans="1:65" s="2" customFormat="1" ht="24.2" customHeight="1">
      <c r="A141" s="31"/>
      <c r="B141" s="32"/>
      <c r="C141" s="200" t="s">
        <v>95</v>
      </c>
      <c r="D141" s="200" t="s">
        <v>185</v>
      </c>
      <c r="E141" s="201" t="s">
        <v>1632</v>
      </c>
      <c r="F141" s="202" t="s">
        <v>1633</v>
      </c>
      <c r="G141" s="203" t="s">
        <v>197</v>
      </c>
      <c r="H141" s="204">
        <v>4</v>
      </c>
      <c r="I141" s="205"/>
      <c r="J141" s="206">
        <f>ROUND(I141*H141,2)</f>
        <v>0</v>
      </c>
      <c r="K141" s="202" t="s">
        <v>1625</v>
      </c>
      <c r="L141" s="36"/>
      <c r="M141" s="207" t="s">
        <v>1</v>
      </c>
      <c r="N141" s="208" t="s">
        <v>38</v>
      </c>
      <c r="O141" s="68"/>
      <c r="P141" s="191">
        <f>O141*H141</f>
        <v>0</v>
      </c>
      <c r="Q141" s="191">
        <v>0.18142</v>
      </c>
      <c r="R141" s="191">
        <f>Q141*H141</f>
        <v>0.72567999999999999</v>
      </c>
      <c r="S141" s="191">
        <v>0</v>
      </c>
      <c r="T141" s="192">
        <f>S141*H141</f>
        <v>0</v>
      </c>
      <c r="U141" s="31"/>
      <c r="V141" s="31"/>
      <c r="W141" s="31"/>
      <c r="X141" s="31"/>
      <c r="Y141" s="31"/>
      <c r="Z141" s="31"/>
      <c r="AA141" s="31"/>
      <c r="AB141" s="31"/>
      <c r="AC141" s="31"/>
      <c r="AD141" s="31"/>
      <c r="AE141" s="31"/>
      <c r="AR141" s="193" t="s">
        <v>164</v>
      </c>
      <c r="AT141" s="193" t="s">
        <v>185</v>
      </c>
      <c r="AU141" s="193" t="s">
        <v>82</v>
      </c>
      <c r="AY141" s="14" t="s">
        <v>149</v>
      </c>
      <c r="BE141" s="194">
        <f>IF(N141="základní",J141,0)</f>
        <v>0</v>
      </c>
      <c r="BF141" s="194">
        <f>IF(N141="snížená",J141,0)</f>
        <v>0</v>
      </c>
      <c r="BG141" s="194">
        <f>IF(N141="zákl. přenesená",J141,0)</f>
        <v>0</v>
      </c>
      <c r="BH141" s="194">
        <f>IF(N141="sníž. přenesená",J141,0)</f>
        <v>0</v>
      </c>
      <c r="BI141" s="194">
        <f>IF(N141="nulová",J141,0)</f>
        <v>0</v>
      </c>
      <c r="BJ141" s="14" t="s">
        <v>80</v>
      </c>
      <c r="BK141" s="194">
        <f>ROUND(I141*H141,2)</f>
        <v>0</v>
      </c>
      <c r="BL141" s="14" t="s">
        <v>164</v>
      </c>
      <c r="BM141" s="193" t="s">
        <v>1634</v>
      </c>
    </row>
    <row r="142" spans="1:65" s="2" customFormat="1" ht="19.5">
      <c r="A142" s="31"/>
      <c r="B142" s="32"/>
      <c r="C142" s="33"/>
      <c r="D142" s="195" t="s">
        <v>157</v>
      </c>
      <c r="E142" s="33"/>
      <c r="F142" s="196" t="s">
        <v>1635</v>
      </c>
      <c r="G142" s="33"/>
      <c r="H142" s="33"/>
      <c r="I142" s="197"/>
      <c r="J142" s="33"/>
      <c r="K142" s="33"/>
      <c r="L142" s="36"/>
      <c r="M142" s="198"/>
      <c r="N142" s="199"/>
      <c r="O142" s="68"/>
      <c r="P142" s="68"/>
      <c r="Q142" s="68"/>
      <c r="R142" s="68"/>
      <c r="S142" s="68"/>
      <c r="T142" s="69"/>
      <c r="U142" s="31"/>
      <c r="V142" s="31"/>
      <c r="W142" s="31"/>
      <c r="X142" s="31"/>
      <c r="Y142" s="31"/>
      <c r="Z142" s="31"/>
      <c r="AA142" s="31"/>
      <c r="AB142" s="31"/>
      <c r="AC142" s="31"/>
      <c r="AD142" s="31"/>
      <c r="AE142" s="31"/>
      <c r="AT142" s="14" t="s">
        <v>157</v>
      </c>
      <c r="AU142" s="14" t="s">
        <v>82</v>
      </c>
    </row>
    <row r="143" spans="1:65" s="2" customFormat="1" ht="24.2" customHeight="1">
      <c r="A143" s="31"/>
      <c r="B143" s="32"/>
      <c r="C143" s="200" t="s">
        <v>164</v>
      </c>
      <c r="D143" s="200" t="s">
        <v>185</v>
      </c>
      <c r="E143" s="201" t="s">
        <v>1636</v>
      </c>
      <c r="F143" s="202" t="s">
        <v>1637</v>
      </c>
      <c r="G143" s="203" t="s">
        <v>1638</v>
      </c>
      <c r="H143" s="204">
        <v>40</v>
      </c>
      <c r="I143" s="205"/>
      <c r="J143" s="206">
        <f>ROUND(I143*H143,2)</f>
        <v>0</v>
      </c>
      <c r="K143" s="202" t="s">
        <v>1625</v>
      </c>
      <c r="L143" s="36"/>
      <c r="M143" s="207" t="s">
        <v>1</v>
      </c>
      <c r="N143" s="208" t="s">
        <v>38</v>
      </c>
      <c r="O143" s="68"/>
      <c r="P143" s="191">
        <f>O143*H143</f>
        <v>0</v>
      </c>
      <c r="Q143" s="191">
        <v>0.14030000000000001</v>
      </c>
      <c r="R143" s="191">
        <f>Q143*H143</f>
        <v>5.6120000000000001</v>
      </c>
      <c r="S143" s="191">
        <v>0</v>
      </c>
      <c r="T143" s="192">
        <f>S143*H143</f>
        <v>0</v>
      </c>
      <c r="U143" s="31"/>
      <c r="V143" s="31"/>
      <c r="W143" s="31"/>
      <c r="X143" s="31"/>
      <c r="Y143" s="31"/>
      <c r="Z143" s="31"/>
      <c r="AA143" s="31"/>
      <c r="AB143" s="31"/>
      <c r="AC143" s="31"/>
      <c r="AD143" s="31"/>
      <c r="AE143" s="31"/>
      <c r="AR143" s="193" t="s">
        <v>164</v>
      </c>
      <c r="AT143" s="193" t="s">
        <v>185</v>
      </c>
      <c r="AU143" s="193" t="s">
        <v>82</v>
      </c>
      <c r="AY143" s="14" t="s">
        <v>149</v>
      </c>
      <c r="BE143" s="194">
        <f>IF(N143="základní",J143,0)</f>
        <v>0</v>
      </c>
      <c r="BF143" s="194">
        <f>IF(N143="snížená",J143,0)</f>
        <v>0</v>
      </c>
      <c r="BG143" s="194">
        <f>IF(N143="zákl. přenesená",J143,0)</f>
        <v>0</v>
      </c>
      <c r="BH143" s="194">
        <f>IF(N143="sníž. přenesená",J143,0)</f>
        <v>0</v>
      </c>
      <c r="BI143" s="194">
        <f>IF(N143="nulová",J143,0)</f>
        <v>0</v>
      </c>
      <c r="BJ143" s="14" t="s">
        <v>80</v>
      </c>
      <c r="BK143" s="194">
        <f>ROUND(I143*H143,2)</f>
        <v>0</v>
      </c>
      <c r="BL143" s="14" t="s">
        <v>164</v>
      </c>
      <c r="BM143" s="193" t="s">
        <v>1639</v>
      </c>
    </row>
    <row r="144" spans="1:65" s="2" customFormat="1" ht="19.5">
      <c r="A144" s="31"/>
      <c r="B144" s="32"/>
      <c r="C144" s="33"/>
      <c r="D144" s="195" t="s">
        <v>157</v>
      </c>
      <c r="E144" s="33"/>
      <c r="F144" s="196" t="s">
        <v>1640</v>
      </c>
      <c r="G144" s="33"/>
      <c r="H144" s="33"/>
      <c r="I144" s="197"/>
      <c r="J144" s="33"/>
      <c r="K144" s="33"/>
      <c r="L144" s="36"/>
      <c r="M144" s="198"/>
      <c r="N144" s="199"/>
      <c r="O144" s="68"/>
      <c r="P144" s="68"/>
      <c r="Q144" s="68"/>
      <c r="R144" s="68"/>
      <c r="S144" s="68"/>
      <c r="T144" s="69"/>
      <c r="U144" s="31"/>
      <c r="V144" s="31"/>
      <c r="W144" s="31"/>
      <c r="X144" s="31"/>
      <c r="Y144" s="31"/>
      <c r="Z144" s="31"/>
      <c r="AA144" s="31"/>
      <c r="AB144" s="31"/>
      <c r="AC144" s="31"/>
      <c r="AD144" s="31"/>
      <c r="AE144" s="31"/>
      <c r="AT144" s="14" t="s">
        <v>157</v>
      </c>
      <c r="AU144" s="14" t="s">
        <v>82</v>
      </c>
    </row>
    <row r="145" spans="1:65" s="2" customFormat="1" ht="19.5">
      <c r="A145" s="31"/>
      <c r="B145" s="32"/>
      <c r="C145" s="33"/>
      <c r="D145" s="195" t="s">
        <v>1413</v>
      </c>
      <c r="E145" s="33"/>
      <c r="F145" s="220" t="s">
        <v>1641</v>
      </c>
      <c r="G145" s="33"/>
      <c r="H145" s="33"/>
      <c r="I145" s="197"/>
      <c r="J145" s="33"/>
      <c r="K145" s="33"/>
      <c r="L145" s="36"/>
      <c r="M145" s="198"/>
      <c r="N145" s="199"/>
      <c r="O145" s="68"/>
      <c r="P145" s="68"/>
      <c r="Q145" s="68"/>
      <c r="R145" s="68"/>
      <c r="S145" s="68"/>
      <c r="T145" s="69"/>
      <c r="U145" s="31"/>
      <c r="V145" s="31"/>
      <c r="W145" s="31"/>
      <c r="X145" s="31"/>
      <c r="Y145" s="31"/>
      <c r="Z145" s="31"/>
      <c r="AA145" s="31"/>
      <c r="AB145" s="31"/>
      <c r="AC145" s="31"/>
      <c r="AD145" s="31"/>
      <c r="AE145" s="31"/>
      <c r="AT145" s="14" t="s">
        <v>1413</v>
      </c>
      <c r="AU145" s="14" t="s">
        <v>82</v>
      </c>
    </row>
    <row r="146" spans="1:65" s="2" customFormat="1" ht="14.45" customHeight="1">
      <c r="A146" s="31"/>
      <c r="B146" s="32"/>
      <c r="C146" s="181" t="s">
        <v>168</v>
      </c>
      <c r="D146" s="181" t="s">
        <v>150</v>
      </c>
      <c r="E146" s="182" t="s">
        <v>1642</v>
      </c>
      <c r="F146" s="183" t="s">
        <v>1643</v>
      </c>
      <c r="G146" s="184" t="s">
        <v>1638</v>
      </c>
      <c r="H146" s="185">
        <v>40</v>
      </c>
      <c r="I146" s="186"/>
      <c r="J146" s="187">
        <f>ROUND(I146*H146,2)</f>
        <v>0</v>
      </c>
      <c r="K146" s="183" t="s">
        <v>1625</v>
      </c>
      <c r="L146" s="188"/>
      <c r="M146" s="189" t="s">
        <v>1</v>
      </c>
      <c r="N146" s="190" t="s">
        <v>38</v>
      </c>
      <c r="O146" s="68"/>
      <c r="P146" s="191">
        <f>O146*H146</f>
        <v>0</v>
      </c>
      <c r="Q146" s="191">
        <v>0.115</v>
      </c>
      <c r="R146" s="191">
        <f>Q146*H146</f>
        <v>4.6000000000000005</v>
      </c>
      <c r="S146" s="191">
        <v>0</v>
      </c>
      <c r="T146" s="192">
        <f>S146*H146</f>
        <v>0</v>
      </c>
      <c r="U146" s="31"/>
      <c r="V146" s="31"/>
      <c r="W146" s="31"/>
      <c r="X146" s="31"/>
      <c r="Y146" s="31"/>
      <c r="Z146" s="31"/>
      <c r="AA146" s="31"/>
      <c r="AB146" s="31"/>
      <c r="AC146" s="31"/>
      <c r="AD146" s="31"/>
      <c r="AE146" s="31"/>
      <c r="AR146" s="193" t="s">
        <v>180</v>
      </c>
      <c r="AT146" s="193" t="s">
        <v>150</v>
      </c>
      <c r="AU146" s="193" t="s">
        <v>82</v>
      </c>
      <c r="AY146" s="14" t="s">
        <v>149</v>
      </c>
      <c r="BE146" s="194">
        <f>IF(N146="základní",J146,0)</f>
        <v>0</v>
      </c>
      <c r="BF146" s="194">
        <f>IF(N146="snížená",J146,0)</f>
        <v>0</v>
      </c>
      <c r="BG146" s="194">
        <f>IF(N146="zákl. přenesená",J146,0)</f>
        <v>0</v>
      </c>
      <c r="BH146" s="194">
        <f>IF(N146="sníž. přenesená",J146,0)</f>
        <v>0</v>
      </c>
      <c r="BI146" s="194">
        <f>IF(N146="nulová",J146,0)</f>
        <v>0</v>
      </c>
      <c r="BJ146" s="14" t="s">
        <v>80</v>
      </c>
      <c r="BK146" s="194">
        <f>ROUND(I146*H146,2)</f>
        <v>0</v>
      </c>
      <c r="BL146" s="14" t="s">
        <v>164</v>
      </c>
      <c r="BM146" s="193" t="s">
        <v>1644</v>
      </c>
    </row>
    <row r="147" spans="1:65" s="2" customFormat="1" ht="11.25">
      <c r="A147" s="31"/>
      <c r="B147" s="32"/>
      <c r="C147" s="33"/>
      <c r="D147" s="195" t="s">
        <v>157</v>
      </c>
      <c r="E147" s="33"/>
      <c r="F147" s="196" t="s">
        <v>1643</v>
      </c>
      <c r="G147" s="33"/>
      <c r="H147" s="33"/>
      <c r="I147" s="197"/>
      <c r="J147" s="33"/>
      <c r="K147" s="33"/>
      <c r="L147" s="36"/>
      <c r="M147" s="198"/>
      <c r="N147" s="199"/>
      <c r="O147" s="68"/>
      <c r="P147" s="68"/>
      <c r="Q147" s="68"/>
      <c r="R147" s="68"/>
      <c r="S147" s="68"/>
      <c r="T147" s="69"/>
      <c r="U147" s="31"/>
      <c r="V147" s="31"/>
      <c r="W147" s="31"/>
      <c r="X147" s="31"/>
      <c r="Y147" s="31"/>
      <c r="Z147" s="31"/>
      <c r="AA147" s="31"/>
      <c r="AB147" s="31"/>
      <c r="AC147" s="31"/>
      <c r="AD147" s="31"/>
      <c r="AE147" s="31"/>
      <c r="AT147" s="14" t="s">
        <v>157</v>
      </c>
      <c r="AU147" s="14" t="s">
        <v>82</v>
      </c>
    </row>
    <row r="148" spans="1:65" s="2" customFormat="1" ht="14.45" customHeight="1">
      <c r="A148" s="31"/>
      <c r="B148" s="32"/>
      <c r="C148" s="181" t="s">
        <v>172</v>
      </c>
      <c r="D148" s="181" t="s">
        <v>150</v>
      </c>
      <c r="E148" s="182" t="s">
        <v>1645</v>
      </c>
      <c r="F148" s="183" t="s">
        <v>1646</v>
      </c>
      <c r="G148" s="184" t="s">
        <v>197</v>
      </c>
      <c r="H148" s="185">
        <v>2</v>
      </c>
      <c r="I148" s="186"/>
      <c r="J148" s="187">
        <f>ROUND(I148*H148,2)</f>
        <v>0</v>
      </c>
      <c r="K148" s="183" t="s">
        <v>1625</v>
      </c>
      <c r="L148" s="188"/>
      <c r="M148" s="189" t="s">
        <v>1</v>
      </c>
      <c r="N148" s="190" t="s">
        <v>38</v>
      </c>
      <c r="O148" s="68"/>
      <c r="P148" s="191">
        <f>O148*H148</f>
        <v>0</v>
      </c>
      <c r="Q148" s="191">
        <v>0.108</v>
      </c>
      <c r="R148" s="191">
        <f>Q148*H148</f>
        <v>0.216</v>
      </c>
      <c r="S148" s="191">
        <v>0</v>
      </c>
      <c r="T148" s="192">
        <f>S148*H148</f>
        <v>0</v>
      </c>
      <c r="U148" s="31"/>
      <c r="V148" s="31"/>
      <c r="W148" s="31"/>
      <c r="X148" s="31"/>
      <c r="Y148" s="31"/>
      <c r="Z148" s="31"/>
      <c r="AA148" s="31"/>
      <c r="AB148" s="31"/>
      <c r="AC148" s="31"/>
      <c r="AD148" s="31"/>
      <c r="AE148" s="31"/>
      <c r="AR148" s="193" t="s">
        <v>180</v>
      </c>
      <c r="AT148" s="193" t="s">
        <v>150</v>
      </c>
      <c r="AU148" s="193" t="s">
        <v>82</v>
      </c>
      <c r="AY148" s="14" t="s">
        <v>149</v>
      </c>
      <c r="BE148" s="194">
        <f>IF(N148="základní",J148,0)</f>
        <v>0</v>
      </c>
      <c r="BF148" s="194">
        <f>IF(N148="snížená",J148,0)</f>
        <v>0</v>
      </c>
      <c r="BG148" s="194">
        <f>IF(N148="zákl. přenesená",J148,0)</f>
        <v>0</v>
      </c>
      <c r="BH148" s="194">
        <f>IF(N148="sníž. přenesená",J148,0)</f>
        <v>0</v>
      </c>
      <c r="BI148" s="194">
        <f>IF(N148="nulová",J148,0)</f>
        <v>0</v>
      </c>
      <c r="BJ148" s="14" t="s">
        <v>80</v>
      </c>
      <c r="BK148" s="194">
        <f>ROUND(I148*H148,2)</f>
        <v>0</v>
      </c>
      <c r="BL148" s="14" t="s">
        <v>164</v>
      </c>
      <c r="BM148" s="193" t="s">
        <v>1647</v>
      </c>
    </row>
    <row r="149" spans="1:65" s="2" customFormat="1" ht="11.25">
      <c r="A149" s="31"/>
      <c r="B149" s="32"/>
      <c r="C149" s="33"/>
      <c r="D149" s="195" t="s">
        <v>157</v>
      </c>
      <c r="E149" s="33"/>
      <c r="F149" s="196" t="s">
        <v>1646</v>
      </c>
      <c r="G149" s="33"/>
      <c r="H149" s="33"/>
      <c r="I149" s="197"/>
      <c r="J149" s="33"/>
      <c r="K149" s="33"/>
      <c r="L149" s="36"/>
      <c r="M149" s="198"/>
      <c r="N149" s="199"/>
      <c r="O149" s="68"/>
      <c r="P149" s="68"/>
      <c r="Q149" s="68"/>
      <c r="R149" s="68"/>
      <c r="S149" s="68"/>
      <c r="T149" s="69"/>
      <c r="U149" s="31"/>
      <c r="V149" s="31"/>
      <c r="W149" s="31"/>
      <c r="X149" s="31"/>
      <c r="Y149" s="31"/>
      <c r="Z149" s="31"/>
      <c r="AA149" s="31"/>
      <c r="AB149" s="31"/>
      <c r="AC149" s="31"/>
      <c r="AD149" s="31"/>
      <c r="AE149" s="31"/>
      <c r="AT149" s="14" t="s">
        <v>157</v>
      </c>
      <c r="AU149" s="14" t="s">
        <v>82</v>
      </c>
    </row>
    <row r="150" spans="1:65" s="2" customFormat="1" ht="14.45" customHeight="1">
      <c r="A150" s="31"/>
      <c r="B150" s="32"/>
      <c r="C150" s="200" t="s">
        <v>176</v>
      </c>
      <c r="D150" s="200" t="s">
        <v>185</v>
      </c>
      <c r="E150" s="201" t="s">
        <v>1648</v>
      </c>
      <c r="F150" s="202" t="s">
        <v>1649</v>
      </c>
      <c r="G150" s="203" t="s">
        <v>1638</v>
      </c>
      <c r="H150" s="204">
        <v>10</v>
      </c>
      <c r="I150" s="205"/>
      <c r="J150" s="206">
        <f>ROUND(I150*H150,2)</f>
        <v>0</v>
      </c>
      <c r="K150" s="202" t="s">
        <v>1625</v>
      </c>
      <c r="L150" s="36"/>
      <c r="M150" s="207" t="s">
        <v>1</v>
      </c>
      <c r="N150" s="208" t="s">
        <v>38</v>
      </c>
      <c r="O150" s="68"/>
      <c r="P150" s="191">
        <f>O150*H150</f>
        <v>0</v>
      </c>
      <c r="Q150" s="191">
        <v>0.26723000000000002</v>
      </c>
      <c r="R150" s="191">
        <f>Q150*H150</f>
        <v>2.6723000000000003</v>
      </c>
      <c r="S150" s="191">
        <v>0</v>
      </c>
      <c r="T150" s="192">
        <f>S150*H150</f>
        <v>0</v>
      </c>
      <c r="U150" s="31"/>
      <c r="V150" s="31"/>
      <c r="W150" s="31"/>
      <c r="X150" s="31"/>
      <c r="Y150" s="31"/>
      <c r="Z150" s="31"/>
      <c r="AA150" s="31"/>
      <c r="AB150" s="31"/>
      <c r="AC150" s="31"/>
      <c r="AD150" s="31"/>
      <c r="AE150" s="31"/>
      <c r="AR150" s="193" t="s">
        <v>164</v>
      </c>
      <c r="AT150" s="193" t="s">
        <v>185</v>
      </c>
      <c r="AU150" s="193" t="s">
        <v>82</v>
      </c>
      <c r="AY150" s="14" t="s">
        <v>149</v>
      </c>
      <c r="BE150" s="194">
        <f>IF(N150="základní",J150,0)</f>
        <v>0</v>
      </c>
      <c r="BF150" s="194">
        <f>IF(N150="snížená",J150,0)</f>
        <v>0</v>
      </c>
      <c r="BG150" s="194">
        <f>IF(N150="zákl. přenesená",J150,0)</f>
        <v>0</v>
      </c>
      <c r="BH150" s="194">
        <f>IF(N150="sníž. přenesená",J150,0)</f>
        <v>0</v>
      </c>
      <c r="BI150" s="194">
        <f>IF(N150="nulová",J150,0)</f>
        <v>0</v>
      </c>
      <c r="BJ150" s="14" t="s">
        <v>80</v>
      </c>
      <c r="BK150" s="194">
        <f>ROUND(I150*H150,2)</f>
        <v>0</v>
      </c>
      <c r="BL150" s="14" t="s">
        <v>164</v>
      </c>
      <c r="BM150" s="193" t="s">
        <v>1650</v>
      </c>
    </row>
    <row r="151" spans="1:65" s="2" customFormat="1" ht="19.5">
      <c r="A151" s="31"/>
      <c r="B151" s="32"/>
      <c r="C151" s="33"/>
      <c r="D151" s="195" t="s">
        <v>157</v>
      </c>
      <c r="E151" s="33"/>
      <c r="F151" s="196" t="s">
        <v>1651</v>
      </c>
      <c r="G151" s="33"/>
      <c r="H151" s="33"/>
      <c r="I151" s="197"/>
      <c r="J151" s="33"/>
      <c r="K151" s="33"/>
      <c r="L151" s="36"/>
      <c r="M151" s="198"/>
      <c r="N151" s="199"/>
      <c r="O151" s="68"/>
      <c r="P151" s="68"/>
      <c r="Q151" s="68"/>
      <c r="R151" s="68"/>
      <c r="S151" s="68"/>
      <c r="T151" s="69"/>
      <c r="U151" s="31"/>
      <c r="V151" s="31"/>
      <c r="W151" s="31"/>
      <c r="X151" s="31"/>
      <c r="Y151" s="31"/>
      <c r="Z151" s="31"/>
      <c r="AA151" s="31"/>
      <c r="AB151" s="31"/>
      <c r="AC151" s="31"/>
      <c r="AD151" s="31"/>
      <c r="AE151" s="31"/>
      <c r="AT151" s="14" t="s">
        <v>157</v>
      </c>
      <c r="AU151" s="14" t="s">
        <v>82</v>
      </c>
    </row>
    <row r="152" spans="1:65" s="2" customFormat="1" ht="68.25">
      <c r="A152" s="31"/>
      <c r="B152" s="32"/>
      <c r="C152" s="33"/>
      <c r="D152" s="195" t="s">
        <v>1413</v>
      </c>
      <c r="E152" s="33"/>
      <c r="F152" s="220" t="s">
        <v>1652</v>
      </c>
      <c r="G152" s="33"/>
      <c r="H152" s="33"/>
      <c r="I152" s="197"/>
      <c r="J152" s="33"/>
      <c r="K152" s="33"/>
      <c r="L152" s="36"/>
      <c r="M152" s="198"/>
      <c r="N152" s="199"/>
      <c r="O152" s="68"/>
      <c r="P152" s="68"/>
      <c r="Q152" s="68"/>
      <c r="R152" s="68"/>
      <c r="S152" s="68"/>
      <c r="T152" s="69"/>
      <c r="U152" s="31"/>
      <c r="V152" s="31"/>
      <c r="W152" s="31"/>
      <c r="X152" s="31"/>
      <c r="Y152" s="31"/>
      <c r="Z152" s="31"/>
      <c r="AA152" s="31"/>
      <c r="AB152" s="31"/>
      <c r="AC152" s="31"/>
      <c r="AD152" s="31"/>
      <c r="AE152" s="31"/>
      <c r="AT152" s="14" t="s">
        <v>1413</v>
      </c>
      <c r="AU152" s="14" t="s">
        <v>82</v>
      </c>
    </row>
    <row r="153" spans="1:65" s="11" customFormat="1" ht="22.9" customHeight="1">
      <c r="B153" s="167"/>
      <c r="C153" s="168"/>
      <c r="D153" s="169" t="s">
        <v>72</v>
      </c>
      <c r="E153" s="218" t="s">
        <v>164</v>
      </c>
      <c r="F153" s="218" t="s">
        <v>1653</v>
      </c>
      <c r="G153" s="168"/>
      <c r="H153" s="168"/>
      <c r="I153" s="171"/>
      <c r="J153" s="219">
        <f>BK153</f>
        <v>0</v>
      </c>
      <c r="K153" s="168"/>
      <c r="L153" s="173"/>
      <c r="M153" s="174"/>
      <c r="N153" s="175"/>
      <c r="O153" s="175"/>
      <c r="P153" s="176">
        <f>SUM(P154:P155)</f>
        <v>0</v>
      </c>
      <c r="Q153" s="175"/>
      <c r="R153" s="176">
        <f>SUM(R154:R155)</f>
        <v>0.21312</v>
      </c>
      <c r="S153" s="175"/>
      <c r="T153" s="177">
        <f>SUM(T154:T155)</f>
        <v>0</v>
      </c>
      <c r="AR153" s="178" t="s">
        <v>80</v>
      </c>
      <c r="AT153" s="179" t="s">
        <v>72</v>
      </c>
      <c r="AU153" s="179" t="s">
        <v>80</v>
      </c>
      <c r="AY153" s="178" t="s">
        <v>149</v>
      </c>
      <c r="BK153" s="180">
        <f>SUM(BK154:BK155)</f>
        <v>0</v>
      </c>
    </row>
    <row r="154" spans="1:65" s="2" customFormat="1" ht="24.2" customHeight="1">
      <c r="A154" s="31"/>
      <c r="B154" s="32"/>
      <c r="C154" s="200" t="s">
        <v>180</v>
      </c>
      <c r="D154" s="200" t="s">
        <v>185</v>
      </c>
      <c r="E154" s="201" t="s">
        <v>1654</v>
      </c>
      <c r="F154" s="202" t="s">
        <v>1655</v>
      </c>
      <c r="G154" s="203" t="s">
        <v>197</v>
      </c>
      <c r="H154" s="204">
        <v>4</v>
      </c>
      <c r="I154" s="205"/>
      <c r="J154" s="206">
        <f>ROUND(I154*H154,2)</f>
        <v>0</v>
      </c>
      <c r="K154" s="202" t="s">
        <v>1625</v>
      </c>
      <c r="L154" s="36"/>
      <c r="M154" s="207" t="s">
        <v>1</v>
      </c>
      <c r="N154" s="208" t="s">
        <v>38</v>
      </c>
      <c r="O154" s="68"/>
      <c r="P154" s="191">
        <f>O154*H154</f>
        <v>0</v>
      </c>
      <c r="Q154" s="191">
        <v>5.3280000000000001E-2</v>
      </c>
      <c r="R154" s="191">
        <f>Q154*H154</f>
        <v>0.21312</v>
      </c>
      <c r="S154" s="191">
        <v>0</v>
      </c>
      <c r="T154" s="192">
        <f>S154*H154</f>
        <v>0</v>
      </c>
      <c r="U154" s="31"/>
      <c r="V154" s="31"/>
      <c r="W154" s="31"/>
      <c r="X154" s="31"/>
      <c r="Y154" s="31"/>
      <c r="Z154" s="31"/>
      <c r="AA154" s="31"/>
      <c r="AB154" s="31"/>
      <c r="AC154" s="31"/>
      <c r="AD154" s="31"/>
      <c r="AE154" s="31"/>
      <c r="AR154" s="193" t="s">
        <v>164</v>
      </c>
      <c r="AT154" s="193" t="s">
        <v>185</v>
      </c>
      <c r="AU154" s="193" t="s">
        <v>82</v>
      </c>
      <c r="AY154" s="14" t="s">
        <v>149</v>
      </c>
      <c r="BE154" s="194">
        <f>IF(N154="základní",J154,0)</f>
        <v>0</v>
      </c>
      <c r="BF154" s="194">
        <f>IF(N154="snížená",J154,0)</f>
        <v>0</v>
      </c>
      <c r="BG154" s="194">
        <f>IF(N154="zákl. přenesená",J154,0)</f>
        <v>0</v>
      </c>
      <c r="BH154" s="194">
        <f>IF(N154="sníž. přenesená",J154,0)</f>
        <v>0</v>
      </c>
      <c r="BI154" s="194">
        <f>IF(N154="nulová",J154,0)</f>
        <v>0</v>
      </c>
      <c r="BJ154" s="14" t="s">
        <v>80</v>
      </c>
      <c r="BK154" s="194">
        <f>ROUND(I154*H154,2)</f>
        <v>0</v>
      </c>
      <c r="BL154" s="14" t="s">
        <v>164</v>
      </c>
      <c r="BM154" s="193" t="s">
        <v>1656</v>
      </c>
    </row>
    <row r="155" spans="1:65" s="2" customFormat="1" ht="39">
      <c r="A155" s="31"/>
      <c r="B155" s="32"/>
      <c r="C155" s="33"/>
      <c r="D155" s="195" t="s">
        <v>157</v>
      </c>
      <c r="E155" s="33"/>
      <c r="F155" s="196" t="s">
        <v>1657</v>
      </c>
      <c r="G155" s="33"/>
      <c r="H155" s="33"/>
      <c r="I155" s="197"/>
      <c r="J155" s="33"/>
      <c r="K155" s="33"/>
      <c r="L155" s="36"/>
      <c r="M155" s="198"/>
      <c r="N155" s="199"/>
      <c r="O155" s="68"/>
      <c r="P155" s="68"/>
      <c r="Q155" s="68"/>
      <c r="R155" s="68"/>
      <c r="S155" s="68"/>
      <c r="T155" s="69"/>
      <c r="U155" s="31"/>
      <c r="V155" s="31"/>
      <c r="W155" s="31"/>
      <c r="X155" s="31"/>
      <c r="Y155" s="31"/>
      <c r="Z155" s="31"/>
      <c r="AA155" s="31"/>
      <c r="AB155" s="31"/>
      <c r="AC155" s="31"/>
      <c r="AD155" s="31"/>
      <c r="AE155" s="31"/>
      <c r="AT155" s="14" t="s">
        <v>157</v>
      </c>
      <c r="AU155" s="14" t="s">
        <v>82</v>
      </c>
    </row>
    <row r="156" spans="1:65" s="11" customFormat="1" ht="22.9" customHeight="1">
      <c r="B156" s="167"/>
      <c r="C156" s="168"/>
      <c r="D156" s="169" t="s">
        <v>72</v>
      </c>
      <c r="E156" s="218" t="s">
        <v>172</v>
      </c>
      <c r="F156" s="218" t="s">
        <v>1658</v>
      </c>
      <c r="G156" s="168"/>
      <c r="H156" s="168"/>
      <c r="I156" s="171"/>
      <c r="J156" s="219">
        <f>BK156</f>
        <v>0</v>
      </c>
      <c r="K156" s="168"/>
      <c r="L156" s="173"/>
      <c r="M156" s="174"/>
      <c r="N156" s="175"/>
      <c r="O156" s="175"/>
      <c r="P156" s="176">
        <f>SUM(P157:P222)</f>
        <v>0</v>
      </c>
      <c r="Q156" s="175"/>
      <c r="R156" s="176">
        <f>SUM(R157:R222)</f>
        <v>53.834449999999997</v>
      </c>
      <c r="S156" s="175"/>
      <c r="T156" s="177">
        <f>SUM(T157:T222)</f>
        <v>12.5</v>
      </c>
      <c r="AR156" s="178" t="s">
        <v>80</v>
      </c>
      <c r="AT156" s="179" t="s">
        <v>72</v>
      </c>
      <c r="AU156" s="179" t="s">
        <v>80</v>
      </c>
      <c r="AY156" s="178" t="s">
        <v>149</v>
      </c>
      <c r="BK156" s="180">
        <f>SUM(BK157:BK222)</f>
        <v>0</v>
      </c>
    </row>
    <row r="157" spans="1:65" s="2" customFormat="1" ht="14.45" customHeight="1">
      <c r="A157" s="31"/>
      <c r="B157" s="32"/>
      <c r="C157" s="200" t="s">
        <v>184</v>
      </c>
      <c r="D157" s="200" t="s">
        <v>185</v>
      </c>
      <c r="E157" s="201" t="s">
        <v>1659</v>
      </c>
      <c r="F157" s="202" t="s">
        <v>1660</v>
      </c>
      <c r="G157" s="203" t="s">
        <v>1638</v>
      </c>
      <c r="H157" s="204">
        <v>12</v>
      </c>
      <c r="I157" s="205"/>
      <c r="J157" s="206">
        <f>ROUND(I157*H157,2)</f>
        <v>0</v>
      </c>
      <c r="K157" s="202" t="s">
        <v>1625</v>
      </c>
      <c r="L157" s="36"/>
      <c r="M157" s="207" t="s">
        <v>1</v>
      </c>
      <c r="N157" s="208" t="s">
        <v>38</v>
      </c>
      <c r="O157" s="68"/>
      <c r="P157" s="191">
        <f>O157*H157</f>
        <v>0</v>
      </c>
      <c r="Q157" s="191">
        <v>0.04</v>
      </c>
      <c r="R157" s="191">
        <f>Q157*H157</f>
        <v>0.48</v>
      </c>
      <c r="S157" s="191">
        <v>0</v>
      </c>
      <c r="T157" s="192">
        <f>S157*H157</f>
        <v>0</v>
      </c>
      <c r="U157" s="31"/>
      <c r="V157" s="31"/>
      <c r="W157" s="31"/>
      <c r="X157" s="31"/>
      <c r="Y157" s="31"/>
      <c r="Z157" s="31"/>
      <c r="AA157" s="31"/>
      <c r="AB157" s="31"/>
      <c r="AC157" s="31"/>
      <c r="AD157" s="31"/>
      <c r="AE157" s="31"/>
      <c r="AR157" s="193" t="s">
        <v>164</v>
      </c>
      <c r="AT157" s="193" t="s">
        <v>185</v>
      </c>
      <c r="AU157" s="193" t="s">
        <v>82</v>
      </c>
      <c r="AY157" s="14" t="s">
        <v>149</v>
      </c>
      <c r="BE157" s="194">
        <f>IF(N157="základní",J157,0)</f>
        <v>0</v>
      </c>
      <c r="BF157" s="194">
        <f>IF(N157="snížená",J157,0)</f>
        <v>0</v>
      </c>
      <c r="BG157" s="194">
        <f>IF(N157="zákl. přenesená",J157,0)</f>
        <v>0</v>
      </c>
      <c r="BH157" s="194">
        <f>IF(N157="sníž. přenesená",J157,0)</f>
        <v>0</v>
      </c>
      <c r="BI157" s="194">
        <f>IF(N157="nulová",J157,0)</f>
        <v>0</v>
      </c>
      <c r="BJ157" s="14" t="s">
        <v>80</v>
      </c>
      <c r="BK157" s="194">
        <f>ROUND(I157*H157,2)</f>
        <v>0</v>
      </c>
      <c r="BL157" s="14" t="s">
        <v>164</v>
      </c>
      <c r="BM157" s="193" t="s">
        <v>1661</v>
      </c>
    </row>
    <row r="158" spans="1:65" s="2" customFormat="1" ht="11.25">
      <c r="A158" s="31"/>
      <c r="B158" s="32"/>
      <c r="C158" s="33"/>
      <c r="D158" s="195" t="s">
        <v>157</v>
      </c>
      <c r="E158" s="33"/>
      <c r="F158" s="196" t="s">
        <v>1662</v>
      </c>
      <c r="G158" s="33"/>
      <c r="H158" s="33"/>
      <c r="I158" s="197"/>
      <c r="J158" s="33"/>
      <c r="K158" s="33"/>
      <c r="L158" s="36"/>
      <c r="M158" s="198"/>
      <c r="N158" s="199"/>
      <c r="O158" s="68"/>
      <c r="P158" s="68"/>
      <c r="Q158" s="68"/>
      <c r="R158" s="68"/>
      <c r="S158" s="68"/>
      <c r="T158" s="69"/>
      <c r="U158" s="31"/>
      <c r="V158" s="31"/>
      <c r="W158" s="31"/>
      <c r="X158" s="31"/>
      <c r="Y158" s="31"/>
      <c r="Z158" s="31"/>
      <c r="AA158" s="31"/>
      <c r="AB158" s="31"/>
      <c r="AC158" s="31"/>
      <c r="AD158" s="31"/>
      <c r="AE158" s="31"/>
      <c r="AT158" s="14" t="s">
        <v>157</v>
      </c>
      <c r="AU158" s="14" t="s">
        <v>82</v>
      </c>
    </row>
    <row r="159" spans="1:65" s="2" customFormat="1" ht="29.25">
      <c r="A159" s="31"/>
      <c r="B159" s="32"/>
      <c r="C159" s="33"/>
      <c r="D159" s="195" t="s">
        <v>1413</v>
      </c>
      <c r="E159" s="33"/>
      <c r="F159" s="220" t="s">
        <v>1663</v>
      </c>
      <c r="G159" s="33"/>
      <c r="H159" s="33"/>
      <c r="I159" s="197"/>
      <c r="J159" s="33"/>
      <c r="K159" s="33"/>
      <c r="L159" s="36"/>
      <c r="M159" s="198"/>
      <c r="N159" s="199"/>
      <c r="O159" s="68"/>
      <c r="P159" s="68"/>
      <c r="Q159" s="68"/>
      <c r="R159" s="68"/>
      <c r="S159" s="68"/>
      <c r="T159" s="69"/>
      <c r="U159" s="31"/>
      <c r="V159" s="31"/>
      <c r="W159" s="31"/>
      <c r="X159" s="31"/>
      <c r="Y159" s="31"/>
      <c r="Z159" s="31"/>
      <c r="AA159" s="31"/>
      <c r="AB159" s="31"/>
      <c r="AC159" s="31"/>
      <c r="AD159" s="31"/>
      <c r="AE159" s="31"/>
      <c r="AT159" s="14" t="s">
        <v>1413</v>
      </c>
      <c r="AU159" s="14" t="s">
        <v>82</v>
      </c>
    </row>
    <row r="160" spans="1:65" s="2" customFormat="1" ht="24.2" customHeight="1">
      <c r="A160" s="31"/>
      <c r="B160" s="32"/>
      <c r="C160" s="200" t="s">
        <v>189</v>
      </c>
      <c r="D160" s="200" t="s">
        <v>185</v>
      </c>
      <c r="E160" s="201" t="s">
        <v>1664</v>
      </c>
      <c r="F160" s="202" t="s">
        <v>1665</v>
      </c>
      <c r="G160" s="203" t="s">
        <v>153</v>
      </c>
      <c r="H160" s="204">
        <v>20</v>
      </c>
      <c r="I160" s="205"/>
      <c r="J160" s="206">
        <f>ROUND(I160*H160,2)</f>
        <v>0</v>
      </c>
      <c r="K160" s="202" t="s">
        <v>1625</v>
      </c>
      <c r="L160" s="36"/>
      <c r="M160" s="207" t="s">
        <v>1</v>
      </c>
      <c r="N160" s="208" t="s">
        <v>38</v>
      </c>
      <c r="O160" s="68"/>
      <c r="P160" s="191">
        <f>O160*H160</f>
        <v>0</v>
      </c>
      <c r="Q160" s="191">
        <v>1.5E-3</v>
      </c>
      <c r="R160" s="191">
        <f>Q160*H160</f>
        <v>0.03</v>
      </c>
      <c r="S160" s="191">
        <v>0</v>
      </c>
      <c r="T160" s="192">
        <f>S160*H160</f>
        <v>0</v>
      </c>
      <c r="U160" s="31"/>
      <c r="V160" s="31"/>
      <c r="W160" s="31"/>
      <c r="X160" s="31"/>
      <c r="Y160" s="31"/>
      <c r="Z160" s="31"/>
      <c r="AA160" s="31"/>
      <c r="AB160" s="31"/>
      <c r="AC160" s="31"/>
      <c r="AD160" s="31"/>
      <c r="AE160" s="31"/>
      <c r="AR160" s="193" t="s">
        <v>164</v>
      </c>
      <c r="AT160" s="193" t="s">
        <v>185</v>
      </c>
      <c r="AU160" s="193" t="s">
        <v>82</v>
      </c>
      <c r="AY160" s="14" t="s">
        <v>149</v>
      </c>
      <c r="BE160" s="194">
        <f>IF(N160="základní",J160,0)</f>
        <v>0</v>
      </c>
      <c r="BF160" s="194">
        <f>IF(N160="snížená",J160,0)</f>
        <v>0</v>
      </c>
      <c r="BG160" s="194">
        <f>IF(N160="zákl. přenesená",J160,0)</f>
        <v>0</v>
      </c>
      <c r="BH160" s="194">
        <f>IF(N160="sníž. přenesená",J160,0)</f>
        <v>0</v>
      </c>
      <c r="BI160" s="194">
        <f>IF(N160="nulová",J160,0)</f>
        <v>0</v>
      </c>
      <c r="BJ160" s="14" t="s">
        <v>80</v>
      </c>
      <c r="BK160" s="194">
        <f>ROUND(I160*H160,2)</f>
        <v>0</v>
      </c>
      <c r="BL160" s="14" t="s">
        <v>164</v>
      </c>
      <c r="BM160" s="193" t="s">
        <v>1666</v>
      </c>
    </row>
    <row r="161" spans="1:65" s="2" customFormat="1" ht="19.5">
      <c r="A161" s="31"/>
      <c r="B161" s="32"/>
      <c r="C161" s="33"/>
      <c r="D161" s="195" t="s">
        <v>157</v>
      </c>
      <c r="E161" s="33"/>
      <c r="F161" s="196" t="s">
        <v>1667</v>
      </c>
      <c r="G161" s="33"/>
      <c r="H161" s="33"/>
      <c r="I161" s="197"/>
      <c r="J161" s="33"/>
      <c r="K161" s="33"/>
      <c r="L161" s="36"/>
      <c r="M161" s="198"/>
      <c r="N161" s="199"/>
      <c r="O161" s="68"/>
      <c r="P161" s="68"/>
      <c r="Q161" s="68"/>
      <c r="R161" s="68"/>
      <c r="S161" s="68"/>
      <c r="T161" s="69"/>
      <c r="U161" s="31"/>
      <c r="V161" s="31"/>
      <c r="W161" s="31"/>
      <c r="X161" s="31"/>
      <c r="Y161" s="31"/>
      <c r="Z161" s="31"/>
      <c r="AA161" s="31"/>
      <c r="AB161" s="31"/>
      <c r="AC161" s="31"/>
      <c r="AD161" s="31"/>
      <c r="AE161" s="31"/>
      <c r="AT161" s="14" t="s">
        <v>157</v>
      </c>
      <c r="AU161" s="14" t="s">
        <v>82</v>
      </c>
    </row>
    <row r="162" spans="1:65" s="2" customFormat="1" ht="39">
      <c r="A162" s="31"/>
      <c r="B162" s="32"/>
      <c r="C162" s="33"/>
      <c r="D162" s="195" t="s">
        <v>1413</v>
      </c>
      <c r="E162" s="33"/>
      <c r="F162" s="220" t="s">
        <v>1668</v>
      </c>
      <c r="G162" s="33"/>
      <c r="H162" s="33"/>
      <c r="I162" s="197"/>
      <c r="J162" s="33"/>
      <c r="K162" s="33"/>
      <c r="L162" s="36"/>
      <c r="M162" s="198"/>
      <c r="N162" s="199"/>
      <c r="O162" s="68"/>
      <c r="P162" s="68"/>
      <c r="Q162" s="68"/>
      <c r="R162" s="68"/>
      <c r="S162" s="68"/>
      <c r="T162" s="69"/>
      <c r="U162" s="31"/>
      <c r="V162" s="31"/>
      <c r="W162" s="31"/>
      <c r="X162" s="31"/>
      <c r="Y162" s="31"/>
      <c r="Z162" s="31"/>
      <c r="AA162" s="31"/>
      <c r="AB162" s="31"/>
      <c r="AC162" s="31"/>
      <c r="AD162" s="31"/>
      <c r="AE162" s="31"/>
      <c r="AT162" s="14" t="s">
        <v>1413</v>
      </c>
      <c r="AU162" s="14" t="s">
        <v>82</v>
      </c>
    </row>
    <row r="163" spans="1:65" s="2" customFormat="1" ht="24.2" customHeight="1">
      <c r="A163" s="31"/>
      <c r="B163" s="32"/>
      <c r="C163" s="200" t="s">
        <v>194</v>
      </c>
      <c r="D163" s="200" t="s">
        <v>185</v>
      </c>
      <c r="E163" s="201" t="s">
        <v>1669</v>
      </c>
      <c r="F163" s="202" t="s">
        <v>1670</v>
      </c>
      <c r="G163" s="203" t="s">
        <v>153</v>
      </c>
      <c r="H163" s="204">
        <v>20</v>
      </c>
      <c r="I163" s="205"/>
      <c r="J163" s="206">
        <f>ROUND(I163*H163,2)</f>
        <v>0</v>
      </c>
      <c r="K163" s="202" t="s">
        <v>1625</v>
      </c>
      <c r="L163" s="36"/>
      <c r="M163" s="207" t="s">
        <v>1</v>
      </c>
      <c r="N163" s="208" t="s">
        <v>38</v>
      </c>
      <c r="O163" s="68"/>
      <c r="P163" s="191">
        <f>O163*H163</f>
        <v>0</v>
      </c>
      <c r="Q163" s="191">
        <v>0</v>
      </c>
      <c r="R163" s="191">
        <f>Q163*H163</f>
        <v>0</v>
      </c>
      <c r="S163" s="191">
        <v>0</v>
      </c>
      <c r="T163" s="192">
        <f>S163*H163</f>
        <v>0</v>
      </c>
      <c r="U163" s="31"/>
      <c r="V163" s="31"/>
      <c r="W163" s="31"/>
      <c r="X163" s="31"/>
      <c r="Y163" s="31"/>
      <c r="Z163" s="31"/>
      <c r="AA163" s="31"/>
      <c r="AB163" s="31"/>
      <c r="AC163" s="31"/>
      <c r="AD163" s="31"/>
      <c r="AE163" s="31"/>
      <c r="AR163" s="193" t="s">
        <v>164</v>
      </c>
      <c r="AT163" s="193" t="s">
        <v>185</v>
      </c>
      <c r="AU163" s="193" t="s">
        <v>82</v>
      </c>
      <c r="AY163" s="14" t="s">
        <v>149</v>
      </c>
      <c r="BE163" s="194">
        <f>IF(N163="základní",J163,0)</f>
        <v>0</v>
      </c>
      <c r="BF163" s="194">
        <f>IF(N163="snížená",J163,0)</f>
        <v>0</v>
      </c>
      <c r="BG163" s="194">
        <f>IF(N163="zákl. přenesená",J163,0)</f>
        <v>0</v>
      </c>
      <c r="BH163" s="194">
        <f>IF(N163="sníž. přenesená",J163,0)</f>
        <v>0</v>
      </c>
      <c r="BI163" s="194">
        <f>IF(N163="nulová",J163,0)</f>
        <v>0</v>
      </c>
      <c r="BJ163" s="14" t="s">
        <v>80</v>
      </c>
      <c r="BK163" s="194">
        <f>ROUND(I163*H163,2)</f>
        <v>0</v>
      </c>
      <c r="BL163" s="14" t="s">
        <v>164</v>
      </c>
      <c r="BM163" s="193" t="s">
        <v>1671</v>
      </c>
    </row>
    <row r="164" spans="1:65" s="2" customFormat="1" ht="29.25">
      <c r="A164" s="31"/>
      <c r="B164" s="32"/>
      <c r="C164" s="33"/>
      <c r="D164" s="195" t="s">
        <v>157</v>
      </c>
      <c r="E164" s="33"/>
      <c r="F164" s="196" t="s">
        <v>1672</v>
      </c>
      <c r="G164" s="33"/>
      <c r="H164" s="33"/>
      <c r="I164" s="197"/>
      <c r="J164" s="33"/>
      <c r="K164" s="33"/>
      <c r="L164" s="36"/>
      <c r="M164" s="198"/>
      <c r="N164" s="199"/>
      <c r="O164" s="68"/>
      <c r="P164" s="68"/>
      <c r="Q164" s="68"/>
      <c r="R164" s="68"/>
      <c r="S164" s="68"/>
      <c r="T164" s="69"/>
      <c r="U164" s="31"/>
      <c r="V164" s="31"/>
      <c r="W164" s="31"/>
      <c r="X164" s="31"/>
      <c r="Y164" s="31"/>
      <c r="Z164" s="31"/>
      <c r="AA164" s="31"/>
      <c r="AB164" s="31"/>
      <c r="AC164" s="31"/>
      <c r="AD164" s="31"/>
      <c r="AE164" s="31"/>
      <c r="AT164" s="14" t="s">
        <v>157</v>
      </c>
      <c r="AU164" s="14" t="s">
        <v>82</v>
      </c>
    </row>
    <row r="165" spans="1:65" s="2" customFormat="1" ht="68.25">
      <c r="A165" s="31"/>
      <c r="B165" s="32"/>
      <c r="C165" s="33"/>
      <c r="D165" s="195" t="s">
        <v>1413</v>
      </c>
      <c r="E165" s="33"/>
      <c r="F165" s="220" t="s">
        <v>1673</v>
      </c>
      <c r="G165" s="33"/>
      <c r="H165" s="33"/>
      <c r="I165" s="197"/>
      <c r="J165" s="33"/>
      <c r="K165" s="33"/>
      <c r="L165" s="36"/>
      <c r="M165" s="198"/>
      <c r="N165" s="199"/>
      <c r="O165" s="68"/>
      <c r="P165" s="68"/>
      <c r="Q165" s="68"/>
      <c r="R165" s="68"/>
      <c r="S165" s="68"/>
      <c r="T165" s="69"/>
      <c r="U165" s="31"/>
      <c r="V165" s="31"/>
      <c r="W165" s="31"/>
      <c r="X165" s="31"/>
      <c r="Y165" s="31"/>
      <c r="Z165" s="31"/>
      <c r="AA165" s="31"/>
      <c r="AB165" s="31"/>
      <c r="AC165" s="31"/>
      <c r="AD165" s="31"/>
      <c r="AE165" s="31"/>
      <c r="AT165" s="14" t="s">
        <v>1413</v>
      </c>
      <c r="AU165" s="14" t="s">
        <v>82</v>
      </c>
    </row>
    <row r="166" spans="1:65" s="2" customFormat="1" ht="24.2" customHeight="1">
      <c r="A166" s="31"/>
      <c r="B166" s="32"/>
      <c r="C166" s="181" t="s">
        <v>199</v>
      </c>
      <c r="D166" s="181" t="s">
        <v>150</v>
      </c>
      <c r="E166" s="182" t="s">
        <v>1674</v>
      </c>
      <c r="F166" s="183" t="s">
        <v>1675</v>
      </c>
      <c r="G166" s="184" t="s">
        <v>153</v>
      </c>
      <c r="H166" s="185">
        <v>21</v>
      </c>
      <c r="I166" s="186"/>
      <c r="J166" s="187">
        <f>ROUND(I166*H166,2)</f>
        <v>0</v>
      </c>
      <c r="K166" s="183" t="s">
        <v>1625</v>
      </c>
      <c r="L166" s="188"/>
      <c r="M166" s="189" t="s">
        <v>1</v>
      </c>
      <c r="N166" s="190" t="s">
        <v>38</v>
      </c>
      <c r="O166" s="68"/>
      <c r="P166" s="191">
        <f>O166*H166</f>
        <v>0</v>
      </c>
      <c r="Q166" s="191">
        <v>1.1E-4</v>
      </c>
      <c r="R166" s="191">
        <f>Q166*H166</f>
        <v>2.31E-3</v>
      </c>
      <c r="S166" s="191">
        <v>0</v>
      </c>
      <c r="T166" s="192">
        <f>S166*H166</f>
        <v>0</v>
      </c>
      <c r="U166" s="31"/>
      <c r="V166" s="31"/>
      <c r="W166" s="31"/>
      <c r="X166" s="31"/>
      <c r="Y166" s="31"/>
      <c r="Z166" s="31"/>
      <c r="AA166" s="31"/>
      <c r="AB166" s="31"/>
      <c r="AC166" s="31"/>
      <c r="AD166" s="31"/>
      <c r="AE166" s="31"/>
      <c r="AR166" s="193" t="s">
        <v>180</v>
      </c>
      <c r="AT166" s="193" t="s">
        <v>150</v>
      </c>
      <c r="AU166" s="193" t="s">
        <v>82</v>
      </c>
      <c r="AY166" s="14" t="s">
        <v>149</v>
      </c>
      <c r="BE166" s="194">
        <f>IF(N166="základní",J166,0)</f>
        <v>0</v>
      </c>
      <c r="BF166" s="194">
        <f>IF(N166="snížená",J166,0)</f>
        <v>0</v>
      </c>
      <c r="BG166" s="194">
        <f>IF(N166="zákl. přenesená",J166,0)</f>
        <v>0</v>
      </c>
      <c r="BH166" s="194">
        <f>IF(N166="sníž. přenesená",J166,0)</f>
        <v>0</v>
      </c>
      <c r="BI166" s="194">
        <f>IF(N166="nulová",J166,0)</f>
        <v>0</v>
      </c>
      <c r="BJ166" s="14" t="s">
        <v>80</v>
      </c>
      <c r="BK166" s="194">
        <f>ROUND(I166*H166,2)</f>
        <v>0</v>
      </c>
      <c r="BL166" s="14" t="s">
        <v>164</v>
      </c>
      <c r="BM166" s="193" t="s">
        <v>1676</v>
      </c>
    </row>
    <row r="167" spans="1:65" s="2" customFormat="1" ht="11.25">
      <c r="A167" s="31"/>
      <c r="B167" s="32"/>
      <c r="C167" s="33"/>
      <c r="D167" s="195" t="s">
        <v>157</v>
      </c>
      <c r="E167" s="33"/>
      <c r="F167" s="196" t="s">
        <v>1675</v>
      </c>
      <c r="G167" s="33"/>
      <c r="H167" s="33"/>
      <c r="I167" s="197"/>
      <c r="J167" s="33"/>
      <c r="K167" s="33"/>
      <c r="L167" s="36"/>
      <c r="M167" s="198"/>
      <c r="N167" s="199"/>
      <c r="O167" s="68"/>
      <c r="P167" s="68"/>
      <c r="Q167" s="68"/>
      <c r="R167" s="68"/>
      <c r="S167" s="68"/>
      <c r="T167" s="69"/>
      <c r="U167" s="31"/>
      <c r="V167" s="31"/>
      <c r="W167" s="31"/>
      <c r="X167" s="31"/>
      <c r="Y167" s="31"/>
      <c r="Z167" s="31"/>
      <c r="AA167" s="31"/>
      <c r="AB167" s="31"/>
      <c r="AC167" s="31"/>
      <c r="AD167" s="31"/>
      <c r="AE167" s="31"/>
      <c r="AT167" s="14" t="s">
        <v>157</v>
      </c>
      <c r="AU167" s="14" t="s">
        <v>82</v>
      </c>
    </row>
    <row r="168" spans="1:65" s="2" customFormat="1" ht="24.2" customHeight="1">
      <c r="A168" s="31"/>
      <c r="B168" s="32"/>
      <c r="C168" s="181" t="s">
        <v>205</v>
      </c>
      <c r="D168" s="181" t="s">
        <v>150</v>
      </c>
      <c r="E168" s="182" t="s">
        <v>1677</v>
      </c>
      <c r="F168" s="183" t="s">
        <v>1678</v>
      </c>
      <c r="G168" s="184" t="s">
        <v>153</v>
      </c>
      <c r="H168" s="185">
        <v>21</v>
      </c>
      <c r="I168" s="186"/>
      <c r="J168" s="187">
        <f>ROUND(I168*H168,2)</f>
        <v>0</v>
      </c>
      <c r="K168" s="183" t="s">
        <v>1625</v>
      </c>
      <c r="L168" s="188"/>
      <c r="M168" s="189" t="s">
        <v>1</v>
      </c>
      <c r="N168" s="190" t="s">
        <v>38</v>
      </c>
      <c r="O168" s="68"/>
      <c r="P168" s="191">
        <f>O168*H168</f>
        <v>0</v>
      </c>
      <c r="Q168" s="191">
        <v>4.0000000000000003E-5</v>
      </c>
      <c r="R168" s="191">
        <f>Q168*H168</f>
        <v>8.4000000000000003E-4</v>
      </c>
      <c r="S168" s="191">
        <v>0</v>
      </c>
      <c r="T168" s="192">
        <f>S168*H168</f>
        <v>0</v>
      </c>
      <c r="U168" s="31"/>
      <c r="V168" s="31"/>
      <c r="W168" s="31"/>
      <c r="X168" s="31"/>
      <c r="Y168" s="31"/>
      <c r="Z168" s="31"/>
      <c r="AA168" s="31"/>
      <c r="AB168" s="31"/>
      <c r="AC168" s="31"/>
      <c r="AD168" s="31"/>
      <c r="AE168" s="31"/>
      <c r="AR168" s="193" t="s">
        <v>180</v>
      </c>
      <c r="AT168" s="193" t="s">
        <v>150</v>
      </c>
      <c r="AU168" s="193" t="s">
        <v>82</v>
      </c>
      <c r="AY168" s="14" t="s">
        <v>149</v>
      </c>
      <c r="BE168" s="194">
        <f>IF(N168="základní",J168,0)</f>
        <v>0</v>
      </c>
      <c r="BF168" s="194">
        <f>IF(N168="snížená",J168,0)</f>
        <v>0</v>
      </c>
      <c r="BG168" s="194">
        <f>IF(N168="zákl. přenesená",J168,0)</f>
        <v>0</v>
      </c>
      <c r="BH168" s="194">
        <f>IF(N168="sníž. přenesená",J168,0)</f>
        <v>0</v>
      </c>
      <c r="BI168" s="194">
        <f>IF(N168="nulová",J168,0)</f>
        <v>0</v>
      </c>
      <c r="BJ168" s="14" t="s">
        <v>80</v>
      </c>
      <c r="BK168" s="194">
        <f>ROUND(I168*H168,2)</f>
        <v>0</v>
      </c>
      <c r="BL168" s="14" t="s">
        <v>164</v>
      </c>
      <c r="BM168" s="193" t="s">
        <v>1679</v>
      </c>
    </row>
    <row r="169" spans="1:65" s="2" customFormat="1" ht="11.25">
      <c r="A169" s="31"/>
      <c r="B169" s="32"/>
      <c r="C169" s="33"/>
      <c r="D169" s="195" t="s">
        <v>157</v>
      </c>
      <c r="E169" s="33"/>
      <c r="F169" s="196" t="s">
        <v>1678</v>
      </c>
      <c r="G169" s="33"/>
      <c r="H169" s="33"/>
      <c r="I169" s="197"/>
      <c r="J169" s="33"/>
      <c r="K169" s="33"/>
      <c r="L169" s="36"/>
      <c r="M169" s="198"/>
      <c r="N169" s="199"/>
      <c r="O169" s="68"/>
      <c r="P169" s="68"/>
      <c r="Q169" s="68"/>
      <c r="R169" s="68"/>
      <c r="S169" s="68"/>
      <c r="T169" s="69"/>
      <c r="U169" s="31"/>
      <c r="V169" s="31"/>
      <c r="W169" s="31"/>
      <c r="X169" s="31"/>
      <c r="Y169" s="31"/>
      <c r="Z169" s="31"/>
      <c r="AA169" s="31"/>
      <c r="AB169" s="31"/>
      <c r="AC169" s="31"/>
      <c r="AD169" s="31"/>
      <c r="AE169" s="31"/>
      <c r="AT169" s="14" t="s">
        <v>157</v>
      </c>
      <c r="AU169" s="14" t="s">
        <v>82</v>
      </c>
    </row>
    <row r="170" spans="1:65" s="2" customFormat="1" ht="14.45" customHeight="1">
      <c r="A170" s="31"/>
      <c r="B170" s="32"/>
      <c r="C170" s="200" t="s">
        <v>210</v>
      </c>
      <c r="D170" s="200" t="s">
        <v>185</v>
      </c>
      <c r="E170" s="201" t="s">
        <v>1680</v>
      </c>
      <c r="F170" s="202" t="s">
        <v>1681</v>
      </c>
      <c r="G170" s="203" t="s">
        <v>153</v>
      </c>
      <c r="H170" s="204">
        <v>20</v>
      </c>
      <c r="I170" s="205"/>
      <c r="J170" s="206">
        <f>ROUND(I170*H170,2)</f>
        <v>0</v>
      </c>
      <c r="K170" s="202" t="s">
        <v>1625</v>
      </c>
      <c r="L170" s="36"/>
      <c r="M170" s="207" t="s">
        <v>1</v>
      </c>
      <c r="N170" s="208" t="s">
        <v>38</v>
      </c>
      <c r="O170" s="68"/>
      <c r="P170" s="191">
        <f>O170*H170</f>
        <v>0</v>
      </c>
      <c r="Q170" s="191">
        <v>0</v>
      </c>
      <c r="R170" s="191">
        <f>Q170*H170</f>
        <v>0</v>
      </c>
      <c r="S170" s="191">
        <v>0</v>
      </c>
      <c r="T170" s="192">
        <f>S170*H170</f>
        <v>0</v>
      </c>
      <c r="U170" s="31"/>
      <c r="V170" s="31"/>
      <c r="W170" s="31"/>
      <c r="X170" s="31"/>
      <c r="Y170" s="31"/>
      <c r="Z170" s="31"/>
      <c r="AA170" s="31"/>
      <c r="AB170" s="31"/>
      <c r="AC170" s="31"/>
      <c r="AD170" s="31"/>
      <c r="AE170" s="31"/>
      <c r="AR170" s="193" t="s">
        <v>164</v>
      </c>
      <c r="AT170" s="193" t="s">
        <v>185</v>
      </c>
      <c r="AU170" s="193" t="s">
        <v>82</v>
      </c>
      <c r="AY170" s="14" t="s">
        <v>149</v>
      </c>
      <c r="BE170" s="194">
        <f>IF(N170="základní",J170,0)</f>
        <v>0</v>
      </c>
      <c r="BF170" s="194">
        <f>IF(N170="snížená",J170,0)</f>
        <v>0</v>
      </c>
      <c r="BG170" s="194">
        <f>IF(N170="zákl. přenesená",J170,0)</f>
        <v>0</v>
      </c>
      <c r="BH170" s="194">
        <f>IF(N170="sníž. přenesená",J170,0)</f>
        <v>0</v>
      </c>
      <c r="BI170" s="194">
        <f>IF(N170="nulová",J170,0)</f>
        <v>0</v>
      </c>
      <c r="BJ170" s="14" t="s">
        <v>80</v>
      </c>
      <c r="BK170" s="194">
        <f>ROUND(I170*H170,2)</f>
        <v>0</v>
      </c>
      <c r="BL170" s="14" t="s">
        <v>164</v>
      </c>
      <c r="BM170" s="193" t="s">
        <v>1682</v>
      </c>
    </row>
    <row r="171" spans="1:65" s="2" customFormat="1" ht="19.5">
      <c r="A171" s="31"/>
      <c r="B171" s="32"/>
      <c r="C171" s="33"/>
      <c r="D171" s="195" t="s">
        <v>157</v>
      </c>
      <c r="E171" s="33"/>
      <c r="F171" s="196" t="s">
        <v>1683</v>
      </c>
      <c r="G171" s="33"/>
      <c r="H171" s="33"/>
      <c r="I171" s="197"/>
      <c r="J171" s="33"/>
      <c r="K171" s="33"/>
      <c r="L171" s="36"/>
      <c r="M171" s="198"/>
      <c r="N171" s="199"/>
      <c r="O171" s="68"/>
      <c r="P171" s="68"/>
      <c r="Q171" s="68"/>
      <c r="R171" s="68"/>
      <c r="S171" s="68"/>
      <c r="T171" s="69"/>
      <c r="U171" s="31"/>
      <c r="V171" s="31"/>
      <c r="W171" s="31"/>
      <c r="X171" s="31"/>
      <c r="Y171" s="31"/>
      <c r="Z171" s="31"/>
      <c r="AA171" s="31"/>
      <c r="AB171" s="31"/>
      <c r="AC171" s="31"/>
      <c r="AD171" s="31"/>
      <c r="AE171" s="31"/>
      <c r="AT171" s="14" t="s">
        <v>157</v>
      </c>
      <c r="AU171" s="14" t="s">
        <v>82</v>
      </c>
    </row>
    <row r="172" spans="1:65" s="2" customFormat="1" ht="39">
      <c r="A172" s="31"/>
      <c r="B172" s="32"/>
      <c r="C172" s="33"/>
      <c r="D172" s="195" t="s">
        <v>1413</v>
      </c>
      <c r="E172" s="33"/>
      <c r="F172" s="220" t="s">
        <v>1684</v>
      </c>
      <c r="G172" s="33"/>
      <c r="H172" s="33"/>
      <c r="I172" s="197"/>
      <c r="J172" s="33"/>
      <c r="K172" s="33"/>
      <c r="L172" s="36"/>
      <c r="M172" s="198"/>
      <c r="N172" s="199"/>
      <c r="O172" s="68"/>
      <c r="P172" s="68"/>
      <c r="Q172" s="68"/>
      <c r="R172" s="68"/>
      <c r="S172" s="68"/>
      <c r="T172" s="69"/>
      <c r="U172" s="31"/>
      <c r="V172" s="31"/>
      <c r="W172" s="31"/>
      <c r="X172" s="31"/>
      <c r="Y172" s="31"/>
      <c r="Z172" s="31"/>
      <c r="AA172" s="31"/>
      <c r="AB172" s="31"/>
      <c r="AC172" s="31"/>
      <c r="AD172" s="31"/>
      <c r="AE172" s="31"/>
      <c r="AT172" s="14" t="s">
        <v>1413</v>
      </c>
      <c r="AU172" s="14" t="s">
        <v>82</v>
      </c>
    </row>
    <row r="173" spans="1:65" s="2" customFormat="1" ht="24.2" customHeight="1">
      <c r="A173" s="31"/>
      <c r="B173" s="32"/>
      <c r="C173" s="200" t="s">
        <v>8</v>
      </c>
      <c r="D173" s="200" t="s">
        <v>185</v>
      </c>
      <c r="E173" s="201" t="s">
        <v>1685</v>
      </c>
      <c r="F173" s="202" t="s">
        <v>1686</v>
      </c>
      <c r="G173" s="203" t="s">
        <v>1687</v>
      </c>
      <c r="H173" s="204">
        <v>3</v>
      </c>
      <c r="I173" s="205"/>
      <c r="J173" s="206">
        <f>ROUND(I173*H173,2)</f>
        <v>0</v>
      </c>
      <c r="K173" s="202" t="s">
        <v>1625</v>
      </c>
      <c r="L173" s="36"/>
      <c r="M173" s="207" t="s">
        <v>1</v>
      </c>
      <c r="N173" s="208" t="s">
        <v>38</v>
      </c>
      <c r="O173" s="68"/>
      <c r="P173" s="191">
        <f>O173*H173</f>
        <v>0</v>
      </c>
      <c r="Q173" s="191">
        <v>2.2563399999999998</v>
      </c>
      <c r="R173" s="191">
        <f>Q173*H173</f>
        <v>6.7690199999999994</v>
      </c>
      <c r="S173" s="191">
        <v>0</v>
      </c>
      <c r="T173" s="192">
        <f>S173*H173</f>
        <v>0</v>
      </c>
      <c r="U173" s="31"/>
      <c r="V173" s="31"/>
      <c r="W173" s="31"/>
      <c r="X173" s="31"/>
      <c r="Y173" s="31"/>
      <c r="Z173" s="31"/>
      <c r="AA173" s="31"/>
      <c r="AB173" s="31"/>
      <c r="AC173" s="31"/>
      <c r="AD173" s="31"/>
      <c r="AE173" s="31"/>
      <c r="AR173" s="193" t="s">
        <v>164</v>
      </c>
      <c r="AT173" s="193" t="s">
        <v>185</v>
      </c>
      <c r="AU173" s="193" t="s">
        <v>82</v>
      </c>
      <c r="AY173" s="14" t="s">
        <v>149</v>
      </c>
      <c r="BE173" s="194">
        <f>IF(N173="základní",J173,0)</f>
        <v>0</v>
      </c>
      <c r="BF173" s="194">
        <f>IF(N173="snížená",J173,0)</f>
        <v>0</v>
      </c>
      <c r="BG173" s="194">
        <f>IF(N173="zákl. přenesená",J173,0)</f>
        <v>0</v>
      </c>
      <c r="BH173" s="194">
        <f>IF(N173="sníž. přenesená",J173,0)</f>
        <v>0</v>
      </c>
      <c r="BI173" s="194">
        <f>IF(N173="nulová",J173,0)</f>
        <v>0</v>
      </c>
      <c r="BJ173" s="14" t="s">
        <v>80</v>
      </c>
      <c r="BK173" s="194">
        <f>ROUND(I173*H173,2)</f>
        <v>0</v>
      </c>
      <c r="BL173" s="14" t="s">
        <v>164</v>
      </c>
      <c r="BM173" s="193" t="s">
        <v>1688</v>
      </c>
    </row>
    <row r="174" spans="1:65" s="2" customFormat="1" ht="19.5">
      <c r="A174" s="31"/>
      <c r="B174" s="32"/>
      <c r="C174" s="33"/>
      <c r="D174" s="195" t="s">
        <v>157</v>
      </c>
      <c r="E174" s="33"/>
      <c r="F174" s="196" t="s">
        <v>1689</v>
      </c>
      <c r="G174" s="33"/>
      <c r="H174" s="33"/>
      <c r="I174" s="197"/>
      <c r="J174" s="33"/>
      <c r="K174" s="33"/>
      <c r="L174" s="36"/>
      <c r="M174" s="198"/>
      <c r="N174" s="199"/>
      <c r="O174" s="68"/>
      <c r="P174" s="68"/>
      <c r="Q174" s="68"/>
      <c r="R174" s="68"/>
      <c r="S174" s="68"/>
      <c r="T174" s="69"/>
      <c r="U174" s="31"/>
      <c r="V174" s="31"/>
      <c r="W174" s="31"/>
      <c r="X174" s="31"/>
      <c r="Y174" s="31"/>
      <c r="Z174" s="31"/>
      <c r="AA174" s="31"/>
      <c r="AB174" s="31"/>
      <c r="AC174" s="31"/>
      <c r="AD174" s="31"/>
      <c r="AE174" s="31"/>
      <c r="AT174" s="14" t="s">
        <v>157</v>
      </c>
      <c r="AU174" s="14" t="s">
        <v>82</v>
      </c>
    </row>
    <row r="175" spans="1:65" s="2" customFormat="1" ht="24.2" customHeight="1">
      <c r="A175" s="31"/>
      <c r="B175" s="32"/>
      <c r="C175" s="200" t="s">
        <v>219</v>
      </c>
      <c r="D175" s="200" t="s">
        <v>185</v>
      </c>
      <c r="E175" s="201" t="s">
        <v>1690</v>
      </c>
      <c r="F175" s="202" t="s">
        <v>1691</v>
      </c>
      <c r="G175" s="203" t="s">
        <v>1638</v>
      </c>
      <c r="H175" s="204">
        <v>5</v>
      </c>
      <c r="I175" s="205"/>
      <c r="J175" s="206">
        <f>ROUND(I175*H175,2)</f>
        <v>0</v>
      </c>
      <c r="K175" s="202" t="s">
        <v>1625</v>
      </c>
      <c r="L175" s="36"/>
      <c r="M175" s="207" t="s">
        <v>1</v>
      </c>
      <c r="N175" s="208" t="s">
        <v>38</v>
      </c>
      <c r="O175" s="68"/>
      <c r="P175" s="191">
        <f>O175*H175</f>
        <v>0</v>
      </c>
      <c r="Q175" s="191">
        <v>9.3359999999999999E-2</v>
      </c>
      <c r="R175" s="191">
        <f>Q175*H175</f>
        <v>0.46679999999999999</v>
      </c>
      <c r="S175" s="191">
        <v>0</v>
      </c>
      <c r="T175" s="192">
        <f>S175*H175</f>
        <v>0</v>
      </c>
      <c r="U175" s="31"/>
      <c r="V175" s="31"/>
      <c r="W175" s="31"/>
      <c r="X175" s="31"/>
      <c r="Y175" s="31"/>
      <c r="Z175" s="31"/>
      <c r="AA175" s="31"/>
      <c r="AB175" s="31"/>
      <c r="AC175" s="31"/>
      <c r="AD175" s="31"/>
      <c r="AE175" s="31"/>
      <c r="AR175" s="193" t="s">
        <v>164</v>
      </c>
      <c r="AT175" s="193" t="s">
        <v>185</v>
      </c>
      <c r="AU175" s="193" t="s">
        <v>82</v>
      </c>
      <c r="AY175" s="14" t="s">
        <v>149</v>
      </c>
      <c r="BE175" s="194">
        <f>IF(N175="základní",J175,0)</f>
        <v>0</v>
      </c>
      <c r="BF175" s="194">
        <f>IF(N175="snížená",J175,0)</f>
        <v>0</v>
      </c>
      <c r="BG175" s="194">
        <f>IF(N175="zákl. přenesená",J175,0)</f>
        <v>0</v>
      </c>
      <c r="BH175" s="194">
        <f>IF(N175="sníž. přenesená",J175,0)</f>
        <v>0</v>
      </c>
      <c r="BI175" s="194">
        <f>IF(N175="nulová",J175,0)</f>
        <v>0</v>
      </c>
      <c r="BJ175" s="14" t="s">
        <v>80</v>
      </c>
      <c r="BK175" s="194">
        <f>ROUND(I175*H175,2)</f>
        <v>0</v>
      </c>
      <c r="BL175" s="14" t="s">
        <v>164</v>
      </c>
      <c r="BM175" s="193" t="s">
        <v>1692</v>
      </c>
    </row>
    <row r="176" spans="1:65" s="2" customFormat="1" ht="29.25">
      <c r="A176" s="31"/>
      <c r="B176" s="32"/>
      <c r="C176" s="33"/>
      <c r="D176" s="195" t="s">
        <v>157</v>
      </c>
      <c r="E176" s="33"/>
      <c r="F176" s="196" t="s">
        <v>1693</v>
      </c>
      <c r="G176" s="33"/>
      <c r="H176" s="33"/>
      <c r="I176" s="197"/>
      <c r="J176" s="33"/>
      <c r="K176" s="33"/>
      <c r="L176" s="36"/>
      <c r="M176" s="198"/>
      <c r="N176" s="199"/>
      <c r="O176" s="68"/>
      <c r="P176" s="68"/>
      <c r="Q176" s="68"/>
      <c r="R176" s="68"/>
      <c r="S176" s="68"/>
      <c r="T176" s="69"/>
      <c r="U176" s="31"/>
      <c r="V176" s="31"/>
      <c r="W176" s="31"/>
      <c r="X176" s="31"/>
      <c r="Y176" s="31"/>
      <c r="Z176" s="31"/>
      <c r="AA176" s="31"/>
      <c r="AB176" s="31"/>
      <c r="AC176" s="31"/>
      <c r="AD176" s="31"/>
      <c r="AE176" s="31"/>
      <c r="AT176" s="14" t="s">
        <v>157</v>
      </c>
      <c r="AU176" s="14" t="s">
        <v>82</v>
      </c>
    </row>
    <row r="177" spans="1:65" s="2" customFormat="1" ht="24.2" customHeight="1">
      <c r="A177" s="31"/>
      <c r="B177" s="32"/>
      <c r="C177" s="200" t="s">
        <v>224</v>
      </c>
      <c r="D177" s="200" t="s">
        <v>185</v>
      </c>
      <c r="E177" s="201" t="s">
        <v>1694</v>
      </c>
      <c r="F177" s="202" t="s">
        <v>1695</v>
      </c>
      <c r="G177" s="203" t="s">
        <v>1638</v>
      </c>
      <c r="H177" s="204">
        <v>250</v>
      </c>
      <c r="I177" s="205"/>
      <c r="J177" s="206">
        <f>ROUND(I177*H177,2)</f>
        <v>0</v>
      </c>
      <c r="K177" s="202" t="s">
        <v>1625</v>
      </c>
      <c r="L177" s="36"/>
      <c r="M177" s="207" t="s">
        <v>1</v>
      </c>
      <c r="N177" s="208" t="s">
        <v>38</v>
      </c>
      <c r="O177" s="68"/>
      <c r="P177" s="191">
        <f>O177*H177</f>
        <v>0</v>
      </c>
      <c r="Q177" s="191">
        <v>0</v>
      </c>
      <c r="R177" s="191">
        <f>Q177*H177</f>
        <v>0</v>
      </c>
      <c r="S177" s="191">
        <v>0.05</v>
      </c>
      <c r="T177" s="192">
        <f>S177*H177</f>
        <v>12.5</v>
      </c>
      <c r="U177" s="31"/>
      <c r="V177" s="31"/>
      <c r="W177" s="31"/>
      <c r="X177" s="31"/>
      <c r="Y177" s="31"/>
      <c r="Z177" s="31"/>
      <c r="AA177" s="31"/>
      <c r="AB177" s="31"/>
      <c r="AC177" s="31"/>
      <c r="AD177" s="31"/>
      <c r="AE177" s="31"/>
      <c r="AR177" s="193" t="s">
        <v>164</v>
      </c>
      <c r="AT177" s="193" t="s">
        <v>185</v>
      </c>
      <c r="AU177" s="193" t="s">
        <v>82</v>
      </c>
      <c r="AY177" s="14" t="s">
        <v>149</v>
      </c>
      <c r="BE177" s="194">
        <f>IF(N177="základní",J177,0)</f>
        <v>0</v>
      </c>
      <c r="BF177" s="194">
        <f>IF(N177="snížená",J177,0)</f>
        <v>0</v>
      </c>
      <c r="BG177" s="194">
        <f>IF(N177="zákl. přenesená",J177,0)</f>
        <v>0</v>
      </c>
      <c r="BH177" s="194">
        <f>IF(N177="sníž. přenesená",J177,0)</f>
        <v>0</v>
      </c>
      <c r="BI177" s="194">
        <f>IF(N177="nulová",J177,0)</f>
        <v>0</v>
      </c>
      <c r="BJ177" s="14" t="s">
        <v>80</v>
      </c>
      <c r="BK177" s="194">
        <f>ROUND(I177*H177,2)</f>
        <v>0</v>
      </c>
      <c r="BL177" s="14" t="s">
        <v>164</v>
      </c>
      <c r="BM177" s="193" t="s">
        <v>1696</v>
      </c>
    </row>
    <row r="178" spans="1:65" s="2" customFormat="1" ht="19.5">
      <c r="A178" s="31"/>
      <c r="B178" s="32"/>
      <c r="C178" s="33"/>
      <c r="D178" s="195" t="s">
        <v>157</v>
      </c>
      <c r="E178" s="33"/>
      <c r="F178" s="196" t="s">
        <v>1697</v>
      </c>
      <c r="G178" s="33"/>
      <c r="H178" s="33"/>
      <c r="I178" s="197"/>
      <c r="J178" s="33"/>
      <c r="K178" s="33"/>
      <c r="L178" s="36"/>
      <c r="M178" s="198"/>
      <c r="N178" s="199"/>
      <c r="O178" s="68"/>
      <c r="P178" s="68"/>
      <c r="Q178" s="68"/>
      <c r="R178" s="68"/>
      <c r="S178" s="68"/>
      <c r="T178" s="69"/>
      <c r="U178" s="31"/>
      <c r="V178" s="31"/>
      <c r="W178" s="31"/>
      <c r="X178" s="31"/>
      <c r="Y178" s="31"/>
      <c r="Z178" s="31"/>
      <c r="AA178" s="31"/>
      <c r="AB178" s="31"/>
      <c r="AC178" s="31"/>
      <c r="AD178" s="31"/>
      <c r="AE178" s="31"/>
      <c r="AT178" s="14" t="s">
        <v>157</v>
      </c>
      <c r="AU178" s="14" t="s">
        <v>82</v>
      </c>
    </row>
    <row r="179" spans="1:65" s="2" customFormat="1" ht="29.25">
      <c r="A179" s="31"/>
      <c r="B179" s="32"/>
      <c r="C179" s="33"/>
      <c r="D179" s="195" t="s">
        <v>1413</v>
      </c>
      <c r="E179" s="33"/>
      <c r="F179" s="220" t="s">
        <v>1698</v>
      </c>
      <c r="G179" s="33"/>
      <c r="H179" s="33"/>
      <c r="I179" s="197"/>
      <c r="J179" s="33"/>
      <c r="K179" s="33"/>
      <c r="L179" s="36"/>
      <c r="M179" s="198"/>
      <c r="N179" s="199"/>
      <c r="O179" s="68"/>
      <c r="P179" s="68"/>
      <c r="Q179" s="68"/>
      <c r="R179" s="68"/>
      <c r="S179" s="68"/>
      <c r="T179" s="69"/>
      <c r="U179" s="31"/>
      <c r="V179" s="31"/>
      <c r="W179" s="31"/>
      <c r="X179" s="31"/>
      <c r="Y179" s="31"/>
      <c r="Z179" s="31"/>
      <c r="AA179" s="31"/>
      <c r="AB179" s="31"/>
      <c r="AC179" s="31"/>
      <c r="AD179" s="31"/>
      <c r="AE179" s="31"/>
      <c r="AT179" s="14" t="s">
        <v>1413</v>
      </c>
      <c r="AU179" s="14" t="s">
        <v>82</v>
      </c>
    </row>
    <row r="180" spans="1:65" s="2" customFormat="1" ht="24.2" customHeight="1">
      <c r="A180" s="31"/>
      <c r="B180" s="32"/>
      <c r="C180" s="200" t="s">
        <v>228</v>
      </c>
      <c r="D180" s="200" t="s">
        <v>185</v>
      </c>
      <c r="E180" s="201" t="s">
        <v>1699</v>
      </c>
      <c r="F180" s="202" t="s">
        <v>1700</v>
      </c>
      <c r="G180" s="203" t="s">
        <v>1638</v>
      </c>
      <c r="H180" s="204">
        <v>40</v>
      </c>
      <c r="I180" s="205"/>
      <c r="J180" s="206">
        <f>ROUND(I180*H180,2)</f>
        <v>0</v>
      </c>
      <c r="K180" s="202" t="s">
        <v>1625</v>
      </c>
      <c r="L180" s="36"/>
      <c r="M180" s="207" t="s">
        <v>1</v>
      </c>
      <c r="N180" s="208" t="s">
        <v>38</v>
      </c>
      <c r="O180" s="68"/>
      <c r="P180" s="191">
        <f>O180*H180</f>
        <v>0</v>
      </c>
      <c r="Q180" s="191">
        <v>0.14033999999999999</v>
      </c>
      <c r="R180" s="191">
        <f>Q180*H180</f>
        <v>5.6135999999999999</v>
      </c>
      <c r="S180" s="191">
        <v>0</v>
      </c>
      <c r="T180" s="192">
        <f>S180*H180</f>
        <v>0</v>
      </c>
      <c r="U180" s="31"/>
      <c r="V180" s="31"/>
      <c r="W180" s="31"/>
      <c r="X180" s="31"/>
      <c r="Y180" s="31"/>
      <c r="Z180" s="31"/>
      <c r="AA180" s="31"/>
      <c r="AB180" s="31"/>
      <c r="AC180" s="31"/>
      <c r="AD180" s="31"/>
      <c r="AE180" s="31"/>
      <c r="AR180" s="193" t="s">
        <v>164</v>
      </c>
      <c r="AT180" s="193" t="s">
        <v>185</v>
      </c>
      <c r="AU180" s="193" t="s">
        <v>82</v>
      </c>
      <c r="AY180" s="14" t="s">
        <v>149</v>
      </c>
      <c r="BE180" s="194">
        <f>IF(N180="základní",J180,0)</f>
        <v>0</v>
      </c>
      <c r="BF180" s="194">
        <f>IF(N180="snížená",J180,0)</f>
        <v>0</v>
      </c>
      <c r="BG180" s="194">
        <f>IF(N180="zákl. přenesená",J180,0)</f>
        <v>0</v>
      </c>
      <c r="BH180" s="194">
        <f>IF(N180="sníž. přenesená",J180,0)</f>
        <v>0</v>
      </c>
      <c r="BI180" s="194">
        <f>IF(N180="nulová",J180,0)</f>
        <v>0</v>
      </c>
      <c r="BJ180" s="14" t="s">
        <v>80</v>
      </c>
      <c r="BK180" s="194">
        <f>ROUND(I180*H180,2)</f>
        <v>0</v>
      </c>
      <c r="BL180" s="14" t="s">
        <v>164</v>
      </c>
      <c r="BM180" s="193" t="s">
        <v>1701</v>
      </c>
    </row>
    <row r="181" spans="1:65" s="2" customFormat="1" ht="11.25">
      <c r="A181" s="31"/>
      <c r="B181" s="32"/>
      <c r="C181" s="33"/>
      <c r="D181" s="195" t="s">
        <v>157</v>
      </c>
      <c r="E181" s="33"/>
      <c r="F181" s="196" t="s">
        <v>1700</v>
      </c>
      <c r="G181" s="33"/>
      <c r="H181" s="33"/>
      <c r="I181" s="197"/>
      <c r="J181" s="33"/>
      <c r="K181" s="33"/>
      <c r="L181" s="36"/>
      <c r="M181" s="198"/>
      <c r="N181" s="199"/>
      <c r="O181" s="68"/>
      <c r="P181" s="68"/>
      <c r="Q181" s="68"/>
      <c r="R181" s="68"/>
      <c r="S181" s="68"/>
      <c r="T181" s="69"/>
      <c r="U181" s="31"/>
      <c r="V181" s="31"/>
      <c r="W181" s="31"/>
      <c r="X181" s="31"/>
      <c r="Y181" s="31"/>
      <c r="Z181" s="31"/>
      <c r="AA181" s="31"/>
      <c r="AB181" s="31"/>
      <c r="AC181" s="31"/>
      <c r="AD181" s="31"/>
      <c r="AE181" s="31"/>
      <c r="AT181" s="14" t="s">
        <v>157</v>
      </c>
      <c r="AU181" s="14" t="s">
        <v>82</v>
      </c>
    </row>
    <row r="182" spans="1:65" s="2" customFormat="1" ht="19.5">
      <c r="A182" s="31"/>
      <c r="B182" s="32"/>
      <c r="C182" s="33"/>
      <c r="D182" s="195" t="s">
        <v>1413</v>
      </c>
      <c r="E182" s="33"/>
      <c r="F182" s="220" t="s">
        <v>1641</v>
      </c>
      <c r="G182" s="33"/>
      <c r="H182" s="33"/>
      <c r="I182" s="197"/>
      <c r="J182" s="33"/>
      <c r="K182" s="33"/>
      <c r="L182" s="36"/>
      <c r="M182" s="198"/>
      <c r="N182" s="199"/>
      <c r="O182" s="68"/>
      <c r="P182" s="68"/>
      <c r="Q182" s="68"/>
      <c r="R182" s="68"/>
      <c r="S182" s="68"/>
      <c r="T182" s="69"/>
      <c r="U182" s="31"/>
      <c r="V182" s="31"/>
      <c r="W182" s="31"/>
      <c r="X182" s="31"/>
      <c r="Y182" s="31"/>
      <c r="Z182" s="31"/>
      <c r="AA182" s="31"/>
      <c r="AB182" s="31"/>
      <c r="AC182" s="31"/>
      <c r="AD182" s="31"/>
      <c r="AE182" s="31"/>
      <c r="AT182" s="14" t="s">
        <v>1413</v>
      </c>
      <c r="AU182" s="14" t="s">
        <v>82</v>
      </c>
    </row>
    <row r="183" spans="1:65" s="2" customFormat="1" ht="14.45" customHeight="1">
      <c r="A183" s="31"/>
      <c r="B183" s="32"/>
      <c r="C183" s="181" t="s">
        <v>233</v>
      </c>
      <c r="D183" s="181" t="s">
        <v>150</v>
      </c>
      <c r="E183" s="182" t="s">
        <v>1702</v>
      </c>
      <c r="F183" s="183" t="s">
        <v>1703</v>
      </c>
      <c r="G183" s="184" t="s">
        <v>1089</v>
      </c>
      <c r="H183" s="185">
        <v>1600</v>
      </c>
      <c r="I183" s="186"/>
      <c r="J183" s="187">
        <f>ROUND(I183*H183,2)</f>
        <v>0</v>
      </c>
      <c r="K183" s="183" t="s">
        <v>1625</v>
      </c>
      <c r="L183" s="188"/>
      <c r="M183" s="189" t="s">
        <v>1</v>
      </c>
      <c r="N183" s="190" t="s">
        <v>38</v>
      </c>
      <c r="O183" s="68"/>
      <c r="P183" s="191">
        <f>O183*H183</f>
        <v>0</v>
      </c>
      <c r="Q183" s="191">
        <v>1E-3</v>
      </c>
      <c r="R183" s="191">
        <f>Q183*H183</f>
        <v>1.6</v>
      </c>
      <c r="S183" s="191">
        <v>0</v>
      </c>
      <c r="T183" s="192">
        <f>S183*H183</f>
        <v>0</v>
      </c>
      <c r="U183" s="31"/>
      <c r="V183" s="31"/>
      <c r="W183" s="31"/>
      <c r="X183" s="31"/>
      <c r="Y183" s="31"/>
      <c r="Z183" s="31"/>
      <c r="AA183" s="31"/>
      <c r="AB183" s="31"/>
      <c r="AC183" s="31"/>
      <c r="AD183" s="31"/>
      <c r="AE183" s="31"/>
      <c r="AR183" s="193" t="s">
        <v>286</v>
      </c>
      <c r="AT183" s="193" t="s">
        <v>150</v>
      </c>
      <c r="AU183" s="193" t="s">
        <v>82</v>
      </c>
      <c r="AY183" s="14" t="s">
        <v>149</v>
      </c>
      <c r="BE183" s="194">
        <f>IF(N183="základní",J183,0)</f>
        <v>0</v>
      </c>
      <c r="BF183" s="194">
        <f>IF(N183="snížená",J183,0)</f>
        <v>0</v>
      </c>
      <c r="BG183" s="194">
        <f>IF(N183="zákl. přenesená",J183,0)</f>
        <v>0</v>
      </c>
      <c r="BH183" s="194">
        <f>IF(N183="sníž. přenesená",J183,0)</f>
        <v>0</v>
      </c>
      <c r="BI183" s="194">
        <f>IF(N183="nulová",J183,0)</f>
        <v>0</v>
      </c>
      <c r="BJ183" s="14" t="s">
        <v>80</v>
      </c>
      <c r="BK183" s="194">
        <f>ROUND(I183*H183,2)</f>
        <v>0</v>
      </c>
      <c r="BL183" s="14" t="s">
        <v>219</v>
      </c>
      <c r="BM183" s="193" t="s">
        <v>1704</v>
      </c>
    </row>
    <row r="184" spans="1:65" s="2" customFormat="1" ht="11.25">
      <c r="A184" s="31"/>
      <c r="B184" s="32"/>
      <c r="C184" s="33"/>
      <c r="D184" s="195" t="s">
        <v>157</v>
      </c>
      <c r="E184" s="33"/>
      <c r="F184" s="196" t="s">
        <v>1703</v>
      </c>
      <c r="G184" s="33"/>
      <c r="H184" s="33"/>
      <c r="I184" s="197"/>
      <c r="J184" s="33"/>
      <c r="K184" s="33"/>
      <c r="L184" s="36"/>
      <c r="M184" s="198"/>
      <c r="N184" s="199"/>
      <c r="O184" s="68"/>
      <c r="P184" s="68"/>
      <c r="Q184" s="68"/>
      <c r="R184" s="68"/>
      <c r="S184" s="68"/>
      <c r="T184" s="69"/>
      <c r="U184" s="31"/>
      <c r="V184" s="31"/>
      <c r="W184" s="31"/>
      <c r="X184" s="31"/>
      <c r="Y184" s="31"/>
      <c r="Z184" s="31"/>
      <c r="AA184" s="31"/>
      <c r="AB184" s="31"/>
      <c r="AC184" s="31"/>
      <c r="AD184" s="31"/>
      <c r="AE184" s="31"/>
      <c r="AT184" s="14" t="s">
        <v>157</v>
      </c>
      <c r="AU184" s="14" t="s">
        <v>82</v>
      </c>
    </row>
    <row r="185" spans="1:65" s="2" customFormat="1" ht="39">
      <c r="A185" s="31"/>
      <c r="B185" s="32"/>
      <c r="C185" s="33"/>
      <c r="D185" s="195" t="s">
        <v>495</v>
      </c>
      <c r="E185" s="33"/>
      <c r="F185" s="220" t="s">
        <v>1705</v>
      </c>
      <c r="G185" s="33"/>
      <c r="H185" s="33"/>
      <c r="I185" s="197"/>
      <c r="J185" s="33"/>
      <c r="K185" s="33"/>
      <c r="L185" s="36"/>
      <c r="M185" s="198"/>
      <c r="N185" s="199"/>
      <c r="O185" s="68"/>
      <c r="P185" s="68"/>
      <c r="Q185" s="68"/>
      <c r="R185" s="68"/>
      <c r="S185" s="68"/>
      <c r="T185" s="69"/>
      <c r="U185" s="31"/>
      <c r="V185" s="31"/>
      <c r="W185" s="31"/>
      <c r="X185" s="31"/>
      <c r="Y185" s="31"/>
      <c r="Z185" s="31"/>
      <c r="AA185" s="31"/>
      <c r="AB185" s="31"/>
      <c r="AC185" s="31"/>
      <c r="AD185" s="31"/>
      <c r="AE185" s="31"/>
      <c r="AT185" s="14" t="s">
        <v>495</v>
      </c>
      <c r="AU185" s="14" t="s">
        <v>82</v>
      </c>
    </row>
    <row r="186" spans="1:65" s="2" customFormat="1" ht="24.2" customHeight="1">
      <c r="A186" s="31"/>
      <c r="B186" s="32"/>
      <c r="C186" s="200" t="s">
        <v>237</v>
      </c>
      <c r="D186" s="200" t="s">
        <v>185</v>
      </c>
      <c r="E186" s="201" t="s">
        <v>1706</v>
      </c>
      <c r="F186" s="202" t="s">
        <v>1707</v>
      </c>
      <c r="G186" s="203" t="s">
        <v>1638</v>
      </c>
      <c r="H186" s="204">
        <v>250</v>
      </c>
      <c r="I186" s="205"/>
      <c r="J186" s="206">
        <f>ROUND(I186*H186,2)</f>
        <v>0</v>
      </c>
      <c r="K186" s="202" t="s">
        <v>1625</v>
      </c>
      <c r="L186" s="36"/>
      <c r="M186" s="207" t="s">
        <v>1</v>
      </c>
      <c r="N186" s="208" t="s">
        <v>38</v>
      </c>
      <c r="O186" s="68"/>
      <c r="P186" s="191">
        <f>O186*H186</f>
        <v>0</v>
      </c>
      <c r="Q186" s="191">
        <v>7.9000000000000008E-3</v>
      </c>
      <c r="R186" s="191">
        <f>Q186*H186</f>
        <v>1.9750000000000001</v>
      </c>
      <c r="S186" s="191">
        <v>0</v>
      </c>
      <c r="T186" s="192">
        <f>S186*H186</f>
        <v>0</v>
      </c>
      <c r="U186" s="31"/>
      <c r="V186" s="31"/>
      <c r="W186" s="31"/>
      <c r="X186" s="31"/>
      <c r="Y186" s="31"/>
      <c r="Z186" s="31"/>
      <c r="AA186" s="31"/>
      <c r="AB186" s="31"/>
      <c r="AC186" s="31"/>
      <c r="AD186" s="31"/>
      <c r="AE186" s="31"/>
      <c r="AR186" s="193" t="s">
        <v>164</v>
      </c>
      <c r="AT186" s="193" t="s">
        <v>185</v>
      </c>
      <c r="AU186" s="193" t="s">
        <v>82</v>
      </c>
      <c r="AY186" s="14" t="s">
        <v>149</v>
      </c>
      <c r="BE186" s="194">
        <f>IF(N186="základní",J186,0)</f>
        <v>0</v>
      </c>
      <c r="BF186" s="194">
        <f>IF(N186="snížená",J186,0)</f>
        <v>0</v>
      </c>
      <c r="BG186" s="194">
        <f>IF(N186="zákl. přenesená",J186,0)</f>
        <v>0</v>
      </c>
      <c r="BH186" s="194">
        <f>IF(N186="sníž. přenesená",J186,0)</f>
        <v>0</v>
      </c>
      <c r="BI186" s="194">
        <f>IF(N186="nulová",J186,0)</f>
        <v>0</v>
      </c>
      <c r="BJ186" s="14" t="s">
        <v>80</v>
      </c>
      <c r="BK186" s="194">
        <f>ROUND(I186*H186,2)</f>
        <v>0</v>
      </c>
      <c r="BL186" s="14" t="s">
        <v>164</v>
      </c>
      <c r="BM186" s="193" t="s">
        <v>1708</v>
      </c>
    </row>
    <row r="187" spans="1:65" s="2" customFormat="1" ht="29.25">
      <c r="A187" s="31"/>
      <c r="B187" s="32"/>
      <c r="C187" s="33"/>
      <c r="D187" s="195" t="s">
        <v>157</v>
      </c>
      <c r="E187" s="33"/>
      <c r="F187" s="196" t="s">
        <v>1709</v>
      </c>
      <c r="G187" s="33"/>
      <c r="H187" s="33"/>
      <c r="I187" s="197"/>
      <c r="J187" s="33"/>
      <c r="K187" s="33"/>
      <c r="L187" s="36"/>
      <c r="M187" s="198"/>
      <c r="N187" s="199"/>
      <c r="O187" s="68"/>
      <c r="P187" s="68"/>
      <c r="Q187" s="68"/>
      <c r="R187" s="68"/>
      <c r="S187" s="68"/>
      <c r="T187" s="69"/>
      <c r="U187" s="31"/>
      <c r="V187" s="31"/>
      <c r="W187" s="31"/>
      <c r="X187" s="31"/>
      <c r="Y187" s="31"/>
      <c r="Z187" s="31"/>
      <c r="AA187" s="31"/>
      <c r="AB187" s="31"/>
      <c r="AC187" s="31"/>
      <c r="AD187" s="31"/>
      <c r="AE187" s="31"/>
      <c r="AT187" s="14" t="s">
        <v>157</v>
      </c>
      <c r="AU187" s="14" t="s">
        <v>82</v>
      </c>
    </row>
    <row r="188" spans="1:65" s="2" customFormat="1" ht="68.25">
      <c r="A188" s="31"/>
      <c r="B188" s="32"/>
      <c r="C188" s="33"/>
      <c r="D188" s="195" t="s">
        <v>1413</v>
      </c>
      <c r="E188" s="33"/>
      <c r="F188" s="220" t="s">
        <v>1710</v>
      </c>
      <c r="G188" s="33"/>
      <c r="H188" s="33"/>
      <c r="I188" s="197"/>
      <c r="J188" s="33"/>
      <c r="K188" s="33"/>
      <c r="L188" s="36"/>
      <c r="M188" s="198"/>
      <c r="N188" s="199"/>
      <c r="O188" s="68"/>
      <c r="P188" s="68"/>
      <c r="Q188" s="68"/>
      <c r="R188" s="68"/>
      <c r="S188" s="68"/>
      <c r="T188" s="69"/>
      <c r="U188" s="31"/>
      <c r="V188" s="31"/>
      <c r="W188" s="31"/>
      <c r="X188" s="31"/>
      <c r="Y188" s="31"/>
      <c r="Z188" s="31"/>
      <c r="AA188" s="31"/>
      <c r="AB188" s="31"/>
      <c r="AC188" s="31"/>
      <c r="AD188" s="31"/>
      <c r="AE188" s="31"/>
      <c r="AT188" s="14" t="s">
        <v>1413</v>
      </c>
      <c r="AU188" s="14" t="s">
        <v>82</v>
      </c>
    </row>
    <row r="189" spans="1:65" s="2" customFormat="1" ht="24.2" customHeight="1">
      <c r="A189" s="31"/>
      <c r="B189" s="32"/>
      <c r="C189" s="200" t="s">
        <v>7</v>
      </c>
      <c r="D189" s="200" t="s">
        <v>185</v>
      </c>
      <c r="E189" s="201" t="s">
        <v>1711</v>
      </c>
      <c r="F189" s="202" t="s">
        <v>1712</v>
      </c>
      <c r="G189" s="203" t="s">
        <v>1638</v>
      </c>
      <c r="H189" s="204">
        <v>70</v>
      </c>
      <c r="I189" s="205"/>
      <c r="J189" s="206">
        <f>ROUND(I189*H189,2)</f>
        <v>0</v>
      </c>
      <c r="K189" s="202" t="s">
        <v>1625</v>
      </c>
      <c r="L189" s="36"/>
      <c r="M189" s="207" t="s">
        <v>1</v>
      </c>
      <c r="N189" s="208" t="s">
        <v>38</v>
      </c>
      <c r="O189" s="68"/>
      <c r="P189" s="191">
        <f>O189*H189</f>
        <v>0</v>
      </c>
      <c r="Q189" s="191">
        <v>1.54E-2</v>
      </c>
      <c r="R189" s="191">
        <f>Q189*H189</f>
        <v>1.0780000000000001</v>
      </c>
      <c r="S189" s="191">
        <v>0</v>
      </c>
      <c r="T189" s="192">
        <f>S189*H189</f>
        <v>0</v>
      </c>
      <c r="U189" s="31"/>
      <c r="V189" s="31"/>
      <c r="W189" s="31"/>
      <c r="X189" s="31"/>
      <c r="Y189" s="31"/>
      <c r="Z189" s="31"/>
      <c r="AA189" s="31"/>
      <c r="AB189" s="31"/>
      <c r="AC189" s="31"/>
      <c r="AD189" s="31"/>
      <c r="AE189" s="31"/>
      <c r="AR189" s="193" t="s">
        <v>164</v>
      </c>
      <c r="AT189" s="193" t="s">
        <v>185</v>
      </c>
      <c r="AU189" s="193" t="s">
        <v>82</v>
      </c>
      <c r="AY189" s="14" t="s">
        <v>149</v>
      </c>
      <c r="BE189" s="194">
        <f>IF(N189="základní",J189,0)</f>
        <v>0</v>
      </c>
      <c r="BF189" s="194">
        <f>IF(N189="snížená",J189,0)</f>
        <v>0</v>
      </c>
      <c r="BG189" s="194">
        <f>IF(N189="zákl. přenesená",J189,0)</f>
        <v>0</v>
      </c>
      <c r="BH189" s="194">
        <f>IF(N189="sníž. přenesená",J189,0)</f>
        <v>0</v>
      </c>
      <c r="BI189" s="194">
        <f>IF(N189="nulová",J189,0)</f>
        <v>0</v>
      </c>
      <c r="BJ189" s="14" t="s">
        <v>80</v>
      </c>
      <c r="BK189" s="194">
        <f>ROUND(I189*H189,2)</f>
        <v>0</v>
      </c>
      <c r="BL189" s="14" t="s">
        <v>164</v>
      </c>
      <c r="BM189" s="193" t="s">
        <v>1713</v>
      </c>
    </row>
    <row r="190" spans="1:65" s="2" customFormat="1" ht="29.25">
      <c r="A190" s="31"/>
      <c r="B190" s="32"/>
      <c r="C190" s="33"/>
      <c r="D190" s="195" t="s">
        <v>157</v>
      </c>
      <c r="E190" s="33"/>
      <c r="F190" s="196" t="s">
        <v>1714</v>
      </c>
      <c r="G190" s="33"/>
      <c r="H190" s="33"/>
      <c r="I190" s="197"/>
      <c r="J190" s="33"/>
      <c r="K190" s="33"/>
      <c r="L190" s="36"/>
      <c r="M190" s="198"/>
      <c r="N190" s="199"/>
      <c r="O190" s="68"/>
      <c r="P190" s="68"/>
      <c r="Q190" s="68"/>
      <c r="R190" s="68"/>
      <c r="S190" s="68"/>
      <c r="T190" s="69"/>
      <c r="U190" s="31"/>
      <c r="V190" s="31"/>
      <c r="W190" s="31"/>
      <c r="X190" s="31"/>
      <c r="Y190" s="31"/>
      <c r="Z190" s="31"/>
      <c r="AA190" s="31"/>
      <c r="AB190" s="31"/>
      <c r="AC190" s="31"/>
      <c r="AD190" s="31"/>
      <c r="AE190" s="31"/>
      <c r="AT190" s="14" t="s">
        <v>157</v>
      </c>
      <c r="AU190" s="14" t="s">
        <v>82</v>
      </c>
    </row>
    <row r="191" spans="1:65" s="2" customFormat="1" ht="68.25">
      <c r="A191" s="31"/>
      <c r="B191" s="32"/>
      <c r="C191" s="33"/>
      <c r="D191" s="195" t="s">
        <v>1413</v>
      </c>
      <c r="E191" s="33"/>
      <c r="F191" s="220" t="s">
        <v>1710</v>
      </c>
      <c r="G191" s="33"/>
      <c r="H191" s="33"/>
      <c r="I191" s="197"/>
      <c r="J191" s="33"/>
      <c r="K191" s="33"/>
      <c r="L191" s="36"/>
      <c r="M191" s="198"/>
      <c r="N191" s="199"/>
      <c r="O191" s="68"/>
      <c r="P191" s="68"/>
      <c r="Q191" s="68"/>
      <c r="R191" s="68"/>
      <c r="S191" s="68"/>
      <c r="T191" s="69"/>
      <c r="U191" s="31"/>
      <c r="V191" s="31"/>
      <c r="W191" s="31"/>
      <c r="X191" s="31"/>
      <c r="Y191" s="31"/>
      <c r="Z191" s="31"/>
      <c r="AA191" s="31"/>
      <c r="AB191" s="31"/>
      <c r="AC191" s="31"/>
      <c r="AD191" s="31"/>
      <c r="AE191" s="31"/>
      <c r="AT191" s="14" t="s">
        <v>1413</v>
      </c>
      <c r="AU191" s="14" t="s">
        <v>82</v>
      </c>
    </row>
    <row r="192" spans="1:65" s="2" customFormat="1" ht="24.2" customHeight="1">
      <c r="A192" s="31"/>
      <c r="B192" s="32"/>
      <c r="C192" s="200" t="s">
        <v>244</v>
      </c>
      <c r="D192" s="200" t="s">
        <v>185</v>
      </c>
      <c r="E192" s="201" t="s">
        <v>1715</v>
      </c>
      <c r="F192" s="202" t="s">
        <v>1716</v>
      </c>
      <c r="G192" s="203" t="s">
        <v>1638</v>
      </c>
      <c r="H192" s="204">
        <v>130</v>
      </c>
      <c r="I192" s="205"/>
      <c r="J192" s="206">
        <f>ROUND(I192*H192,2)</f>
        <v>0</v>
      </c>
      <c r="K192" s="202" t="s">
        <v>1625</v>
      </c>
      <c r="L192" s="36"/>
      <c r="M192" s="207" t="s">
        <v>1</v>
      </c>
      <c r="N192" s="208" t="s">
        <v>38</v>
      </c>
      <c r="O192" s="68"/>
      <c r="P192" s="191">
        <f>O192*H192</f>
        <v>0</v>
      </c>
      <c r="Q192" s="191">
        <v>1.54E-2</v>
      </c>
      <c r="R192" s="191">
        <f>Q192*H192</f>
        <v>2.0020000000000002</v>
      </c>
      <c r="S192" s="191">
        <v>0</v>
      </c>
      <c r="T192" s="192">
        <f>S192*H192</f>
        <v>0</v>
      </c>
      <c r="U192" s="31"/>
      <c r="V192" s="31"/>
      <c r="W192" s="31"/>
      <c r="X192" s="31"/>
      <c r="Y192" s="31"/>
      <c r="Z192" s="31"/>
      <c r="AA192" s="31"/>
      <c r="AB192" s="31"/>
      <c r="AC192" s="31"/>
      <c r="AD192" s="31"/>
      <c r="AE192" s="31"/>
      <c r="AR192" s="193" t="s">
        <v>164</v>
      </c>
      <c r="AT192" s="193" t="s">
        <v>185</v>
      </c>
      <c r="AU192" s="193" t="s">
        <v>82</v>
      </c>
      <c r="AY192" s="14" t="s">
        <v>149</v>
      </c>
      <c r="BE192" s="194">
        <f>IF(N192="základní",J192,0)</f>
        <v>0</v>
      </c>
      <c r="BF192" s="194">
        <f>IF(N192="snížená",J192,0)</f>
        <v>0</v>
      </c>
      <c r="BG192" s="194">
        <f>IF(N192="zákl. přenesená",J192,0)</f>
        <v>0</v>
      </c>
      <c r="BH192" s="194">
        <f>IF(N192="sníž. přenesená",J192,0)</f>
        <v>0</v>
      </c>
      <c r="BI192" s="194">
        <f>IF(N192="nulová",J192,0)</f>
        <v>0</v>
      </c>
      <c r="BJ192" s="14" t="s">
        <v>80</v>
      </c>
      <c r="BK192" s="194">
        <f>ROUND(I192*H192,2)</f>
        <v>0</v>
      </c>
      <c r="BL192" s="14" t="s">
        <v>164</v>
      </c>
      <c r="BM192" s="193" t="s">
        <v>1717</v>
      </c>
    </row>
    <row r="193" spans="1:65" s="2" customFormat="1" ht="19.5">
      <c r="A193" s="31"/>
      <c r="B193" s="32"/>
      <c r="C193" s="33"/>
      <c r="D193" s="195" t="s">
        <v>157</v>
      </c>
      <c r="E193" s="33"/>
      <c r="F193" s="196" t="s">
        <v>1718</v>
      </c>
      <c r="G193" s="33"/>
      <c r="H193" s="33"/>
      <c r="I193" s="197"/>
      <c r="J193" s="33"/>
      <c r="K193" s="33"/>
      <c r="L193" s="36"/>
      <c r="M193" s="198"/>
      <c r="N193" s="199"/>
      <c r="O193" s="68"/>
      <c r="P193" s="68"/>
      <c r="Q193" s="68"/>
      <c r="R193" s="68"/>
      <c r="S193" s="68"/>
      <c r="T193" s="69"/>
      <c r="U193" s="31"/>
      <c r="V193" s="31"/>
      <c r="W193" s="31"/>
      <c r="X193" s="31"/>
      <c r="Y193" s="31"/>
      <c r="Z193" s="31"/>
      <c r="AA193" s="31"/>
      <c r="AB193" s="31"/>
      <c r="AC193" s="31"/>
      <c r="AD193" s="31"/>
      <c r="AE193" s="31"/>
      <c r="AT193" s="14" t="s">
        <v>157</v>
      </c>
      <c r="AU193" s="14" t="s">
        <v>82</v>
      </c>
    </row>
    <row r="194" spans="1:65" s="2" customFormat="1" ht="68.25">
      <c r="A194" s="31"/>
      <c r="B194" s="32"/>
      <c r="C194" s="33"/>
      <c r="D194" s="195" t="s">
        <v>1413</v>
      </c>
      <c r="E194" s="33"/>
      <c r="F194" s="220" t="s">
        <v>1710</v>
      </c>
      <c r="G194" s="33"/>
      <c r="H194" s="33"/>
      <c r="I194" s="197"/>
      <c r="J194" s="33"/>
      <c r="K194" s="33"/>
      <c r="L194" s="36"/>
      <c r="M194" s="198"/>
      <c r="N194" s="199"/>
      <c r="O194" s="68"/>
      <c r="P194" s="68"/>
      <c r="Q194" s="68"/>
      <c r="R194" s="68"/>
      <c r="S194" s="68"/>
      <c r="T194" s="69"/>
      <c r="U194" s="31"/>
      <c r="V194" s="31"/>
      <c r="W194" s="31"/>
      <c r="X194" s="31"/>
      <c r="Y194" s="31"/>
      <c r="Z194" s="31"/>
      <c r="AA194" s="31"/>
      <c r="AB194" s="31"/>
      <c r="AC194" s="31"/>
      <c r="AD194" s="31"/>
      <c r="AE194" s="31"/>
      <c r="AT194" s="14" t="s">
        <v>1413</v>
      </c>
      <c r="AU194" s="14" t="s">
        <v>82</v>
      </c>
    </row>
    <row r="195" spans="1:65" s="2" customFormat="1" ht="14.45" customHeight="1">
      <c r="A195" s="31"/>
      <c r="B195" s="32"/>
      <c r="C195" s="181" t="s">
        <v>248</v>
      </c>
      <c r="D195" s="181" t="s">
        <v>150</v>
      </c>
      <c r="E195" s="182" t="s">
        <v>1719</v>
      </c>
      <c r="F195" s="183" t="s">
        <v>1720</v>
      </c>
      <c r="G195" s="184" t="s">
        <v>1089</v>
      </c>
      <c r="H195" s="185">
        <v>400</v>
      </c>
      <c r="I195" s="186"/>
      <c r="J195" s="187">
        <f>ROUND(I195*H195,2)</f>
        <v>0</v>
      </c>
      <c r="K195" s="183" t="s">
        <v>1</v>
      </c>
      <c r="L195" s="188"/>
      <c r="M195" s="189" t="s">
        <v>1</v>
      </c>
      <c r="N195" s="190" t="s">
        <v>38</v>
      </c>
      <c r="O195" s="68"/>
      <c r="P195" s="191">
        <f>O195*H195</f>
        <v>0</v>
      </c>
      <c r="Q195" s="191">
        <v>1E-3</v>
      </c>
      <c r="R195" s="191">
        <f>Q195*H195</f>
        <v>0.4</v>
      </c>
      <c r="S195" s="191">
        <v>0</v>
      </c>
      <c r="T195" s="192">
        <f>S195*H195</f>
        <v>0</v>
      </c>
      <c r="U195" s="31"/>
      <c r="V195" s="31"/>
      <c r="W195" s="31"/>
      <c r="X195" s="31"/>
      <c r="Y195" s="31"/>
      <c r="Z195" s="31"/>
      <c r="AA195" s="31"/>
      <c r="AB195" s="31"/>
      <c r="AC195" s="31"/>
      <c r="AD195" s="31"/>
      <c r="AE195" s="31"/>
      <c r="AR195" s="193" t="s">
        <v>286</v>
      </c>
      <c r="AT195" s="193" t="s">
        <v>150</v>
      </c>
      <c r="AU195" s="193" t="s">
        <v>82</v>
      </c>
      <c r="AY195" s="14" t="s">
        <v>149</v>
      </c>
      <c r="BE195" s="194">
        <f>IF(N195="základní",J195,0)</f>
        <v>0</v>
      </c>
      <c r="BF195" s="194">
        <f>IF(N195="snížená",J195,0)</f>
        <v>0</v>
      </c>
      <c r="BG195" s="194">
        <f>IF(N195="zákl. přenesená",J195,0)</f>
        <v>0</v>
      </c>
      <c r="BH195" s="194">
        <f>IF(N195="sníž. přenesená",J195,0)</f>
        <v>0</v>
      </c>
      <c r="BI195" s="194">
        <f>IF(N195="nulová",J195,0)</f>
        <v>0</v>
      </c>
      <c r="BJ195" s="14" t="s">
        <v>80</v>
      </c>
      <c r="BK195" s="194">
        <f>ROUND(I195*H195,2)</f>
        <v>0</v>
      </c>
      <c r="BL195" s="14" t="s">
        <v>219</v>
      </c>
      <c r="BM195" s="193" t="s">
        <v>1721</v>
      </c>
    </row>
    <row r="196" spans="1:65" s="2" customFormat="1" ht="11.25">
      <c r="A196" s="31"/>
      <c r="B196" s="32"/>
      <c r="C196" s="33"/>
      <c r="D196" s="195" t="s">
        <v>157</v>
      </c>
      <c r="E196" s="33"/>
      <c r="F196" s="196" t="s">
        <v>1720</v>
      </c>
      <c r="G196" s="33"/>
      <c r="H196" s="33"/>
      <c r="I196" s="197"/>
      <c r="J196" s="33"/>
      <c r="K196" s="33"/>
      <c r="L196" s="36"/>
      <c r="M196" s="198"/>
      <c r="N196" s="199"/>
      <c r="O196" s="68"/>
      <c r="P196" s="68"/>
      <c r="Q196" s="68"/>
      <c r="R196" s="68"/>
      <c r="S196" s="68"/>
      <c r="T196" s="69"/>
      <c r="U196" s="31"/>
      <c r="V196" s="31"/>
      <c r="W196" s="31"/>
      <c r="X196" s="31"/>
      <c r="Y196" s="31"/>
      <c r="Z196" s="31"/>
      <c r="AA196" s="31"/>
      <c r="AB196" s="31"/>
      <c r="AC196" s="31"/>
      <c r="AD196" s="31"/>
      <c r="AE196" s="31"/>
      <c r="AT196" s="14" t="s">
        <v>157</v>
      </c>
      <c r="AU196" s="14" t="s">
        <v>82</v>
      </c>
    </row>
    <row r="197" spans="1:65" s="2" customFormat="1" ht="29.25">
      <c r="A197" s="31"/>
      <c r="B197" s="32"/>
      <c r="C197" s="33"/>
      <c r="D197" s="195" t="s">
        <v>495</v>
      </c>
      <c r="E197" s="33"/>
      <c r="F197" s="220" t="s">
        <v>1722</v>
      </c>
      <c r="G197" s="33"/>
      <c r="H197" s="33"/>
      <c r="I197" s="197"/>
      <c r="J197" s="33"/>
      <c r="K197" s="33"/>
      <c r="L197" s="36"/>
      <c r="M197" s="198"/>
      <c r="N197" s="199"/>
      <c r="O197" s="68"/>
      <c r="P197" s="68"/>
      <c r="Q197" s="68"/>
      <c r="R197" s="68"/>
      <c r="S197" s="68"/>
      <c r="T197" s="69"/>
      <c r="U197" s="31"/>
      <c r="V197" s="31"/>
      <c r="W197" s="31"/>
      <c r="X197" s="31"/>
      <c r="Y197" s="31"/>
      <c r="Z197" s="31"/>
      <c r="AA197" s="31"/>
      <c r="AB197" s="31"/>
      <c r="AC197" s="31"/>
      <c r="AD197" s="31"/>
      <c r="AE197" s="31"/>
      <c r="AT197" s="14" t="s">
        <v>495</v>
      </c>
      <c r="AU197" s="14" t="s">
        <v>82</v>
      </c>
    </row>
    <row r="198" spans="1:65" s="2" customFormat="1" ht="24.2" customHeight="1">
      <c r="A198" s="31"/>
      <c r="B198" s="32"/>
      <c r="C198" s="200" t="s">
        <v>252</v>
      </c>
      <c r="D198" s="200" t="s">
        <v>185</v>
      </c>
      <c r="E198" s="201" t="s">
        <v>1723</v>
      </c>
      <c r="F198" s="202" t="s">
        <v>1724</v>
      </c>
      <c r="G198" s="203" t="s">
        <v>1638</v>
      </c>
      <c r="H198" s="204">
        <v>70</v>
      </c>
      <c r="I198" s="205"/>
      <c r="J198" s="206">
        <f>ROUND(I198*H198,2)</f>
        <v>0</v>
      </c>
      <c r="K198" s="202" t="s">
        <v>1625</v>
      </c>
      <c r="L198" s="36"/>
      <c r="M198" s="207" t="s">
        <v>1</v>
      </c>
      <c r="N198" s="208" t="s">
        <v>38</v>
      </c>
      <c r="O198" s="68"/>
      <c r="P198" s="191">
        <f>O198*H198</f>
        <v>0</v>
      </c>
      <c r="Q198" s="191">
        <v>3.0000000000000001E-3</v>
      </c>
      <c r="R198" s="191">
        <f>Q198*H198</f>
        <v>0.21</v>
      </c>
      <c r="S198" s="191">
        <v>0</v>
      </c>
      <c r="T198" s="192">
        <f>S198*H198</f>
        <v>0</v>
      </c>
      <c r="U198" s="31"/>
      <c r="V198" s="31"/>
      <c r="W198" s="31"/>
      <c r="X198" s="31"/>
      <c r="Y198" s="31"/>
      <c r="Z198" s="31"/>
      <c r="AA198" s="31"/>
      <c r="AB198" s="31"/>
      <c r="AC198" s="31"/>
      <c r="AD198" s="31"/>
      <c r="AE198" s="31"/>
      <c r="AR198" s="193" t="s">
        <v>164</v>
      </c>
      <c r="AT198" s="193" t="s">
        <v>185</v>
      </c>
      <c r="AU198" s="193" t="s">
        <v>82</v>
      </c>
      <c r="AY198" s="14" t="s">
        <v>149</v>
      </c>
      <c r="BE198" s="194">
        <f>IF(N198="základní",J198,0)</f>
        <v>0</v>
      </c>
      <c r="BF198" s="194">
        <f>IF(N198="snížená",J198,0)</f>
        <v>0</v>
      </c>
      <c r="BG198" s="194">
        <f>IF(N198="zákl. přenesená",J198,0)</f>
        <v>0</v>
      </c>
      <c r="BH198" s="194">
        <f>IF(N198="sníž. přenesená",J198,0)</f>
        <v>0</v>
      </c>
      <c r="BI198" s="194">
        <f>IF(N198="nulová",J198,0)</f>
        <v>0</v>
      </c>
      <c r="BJ198" s="14" t="s">
        <v>80</v>
      </c>
      <c r="BK198" s="194">
        <f>ROUND(I198*H198,2)</f>
        <v>0</v>
      </c>
      <c r="BL198" s="14" t="s">
        <v>164</v>
      </c>
      <c r="BM198" s="193" t="s">
        <v>1725</v>
      </c>
    </row>
    <row r="199" spans="1:65" s="2" customFormat="1" ht="19.5">
      <c r="A199" s="31"/>
      <c r="B199" s="32"/>
      <c r="C199" s="33"/>
      <c r="D199" s="195" t="s">
        <v>157</v>
      </c>
      <c r="E199" s="33"/>
      <c r="F199" s="196" t="s">
        <v>1726</v>
      </c>
      <c r="G199" s="33"/>
      <c r="H199" s="33"/>
      <c r="I199" s="197"/>
      <c r="J199" s="33"/>
      <c r="K199" s="33"/>
      <c r="L199" s="36"/>
      <c r="M199" s="198"/>
      <c r="N199" s="199"/>
      <c r="O199" s="68"/>
      <c r="P199" s="68"/>
      <c r="Q199" s="68"/>
      <c r="R199" s="68"/>
      <c r="S199" s="68"/>
      <c r="T199" s="69"/>
      <c r="U199" s="31"/>
      <c r="V199" s="31"/>
      <c r="W199" s="31"/>
      <c r="X199" s="31"/>
      <c r="Y199" s="31"/>
      <c r="Z199" s="31"/>
      <c r="AA199" s="31"/>
      <c r="AB199" s="31"/>
      <c r="AC199" s="31"/>
      <c r="AD199" s="31"/>
      <c r="AE199" s="31"/>
      <c r="AT199" s="14" t="s">
        <v>157</v>
      </c>
      <c r="AU199" s="14" t="s">
        <v>82</v>
      </c>
    </row>
    <row r="200" spans="1:65" s="2" customFormat="1" ht="24.2" customHeight="1">
      <c r="A200" s="31"/>
      <c r="B200" s="32"/>
      <c r="C200" s="200" t="s">
        <v>256</v>
      </c>
      <c r="D200" s="200" t="s">
        <v>185</v>
      </c>
      <c r="E200" s="201" t="s">
        <v>1727</v>
      </c>
      <c r="F200" s="202" t="s">
        <v>1728</v>
      </c>
      <c r="G200" s="203" t="s">
        <v>1638</v>
      </c>
      <c r="H200" s="204">
        <v>200</v>
      </c>
      <c r="I200" s="205"/>
      <c r="J200" s="206">
        <f>ROUND(I200*H200,2)</f>
        <v>0</v>
      </c>
      <c r="K200" s="202" t="s">
        <v>1625</v>
      </c>
      <c r="L200" s="36"/>
      <c r="M200" s="207" t="s">
        <v>1</v>
      </c>
      <c r="N200" s="208" t="s">
        <v>38</v>
      </c>
      <c r="O200" s="68"/>
      <c r="P200" s="191">
        <f>O200*H200</f>
        <v>0</v>
      </c>
      <c r="Q200" s="191">
        <v>3.0000000000000001E-3</v>
      </c>
      <c r="R200" s="191">
        <f>Q200*H200</f>
        <v>0.6</v>
      </c>
      <c r="S200" s="191">
        <v>0</v>
      </c>
      <c r="T200" s="192">
        <f>S200*H200</f>
        <v>0</v>
      </c>
      <c r="U200" s="31"/>
      <c r="V200" s="31"/>
      <c r="W200" s="31"/>
      <c r="X200" s="31"/>
      <c r="Y200" s="31"/>
      <c r="Z200" s="31"/>
      <c r="AA200" s="31"/>
      <c r="AB200" s="31"/>
      <c r="AC200" s="31"/>
      <c r="AD200" s="31"/>
      <c r="AE200" s="31"/>
      <c r="AR200" s="193" t="s">
        <v>164</v>
      </c>
      <c r="AT200" s="193" t="s">
        <v>185</v>
      </c>
      <c r="AU200" s="193" t="s">
        <v>82</v>
      </c>
      <c r="AY200" s="14" t="s">
        <v>149</v>
      </c>
      <c r="BE200" s="194">
        <f>IF(N200="základní",J200,0)</f>
        <v>0</v>
      </c>
      <c r="BF200" s="194">
        <f>IF(N200="snížená",J200,0)</f>
        <v>0</v>
      </c>
      <c r="BG200" s="194">
        <f>IF(N200="zákl. přenesená",J200,0)</f>
        <v>0</v>
      </c>
      <c r="BH200" s="194">
        <f>IF(N200="sníž. přenesená",J200,0)</f>
        <v>0</v>
      </c>
      <c r="BI200" s="194">
        <f>IF(N200="nulová",J200,0)</f>
        <v>0</v>
      </c>
      <c r="BJ200" s="14" t="s">
        <v>80</v>
      </c>
      <c r="BK200" s="194">
        <f>ROUND(I200*H200,2)</f>
        <v>0</v>
      </c>
      <c r="BL200" s="14" t="s">
        <v>164</v>
      </c>
      <c r="BM200" s="193" t="s">
        <v>1729</v>
      </c>
    </row>
    <row r="201" spans="1:65" s="2" customFormat="1" ht="19.5">
      <c r="A201" s="31"/>
      <c r="B201" s="32"/>
      <c r="C201" s="33"/>
      <c r="D201" s="195" t="s">
        <v>157</v>
      </c>
      <c r="E201" s="33"/>
      <c r="F201" s="196" t="s">
        <v>1730</v>
      </c>
      <c r="G201" s="33"/>
      <c r="H201" s="33"/>
      <c r="I201" s="197"/>
      <c r="J201" s="33"/>
      <c r="K201" s="33"/>
      <c r="L201" s="36"/>
      <c r="M201" s="198"/>
      <c r="N201" s="199"/>
      <c r="O201" s="68"/>
      <c r="P201" s="68"/>
      <c r="Q201" s="68"/>
      <c r="R201" s="68"/>
      <c r="S201" s="68"/>
      <c r="T201" s="69"/>
      <c r="U201" s="31"/>
      <c r="V201" s="31"/>
      <c r="W201" s="31"/>
      <c r="X201" s="31"/>
      <c r="Y201" s="31"/>
      <c r="Z201" s="31"/>
      <c r="AA201" s="31"/>
      <c r="AB201" s="31"/>
      <c r="AC201" s="31"/>
      <c r="AD201" s="31"/>
      <c r="AE201" s="31"/>
      <c r="AT201" s="14" t="s">
        <v>157</v>
      </c>
      <c r="AU201" s="14" t="s">
        <v>82</v>
      </c>
    </row>
    <row r="202" spans="1:65" s="2" customFormat="1" ht="14.45" customHeight="1">
      <c r="A202" s="31"/>
      <c r="B202" s="32"/>
      <c r="C202" s="181" t="s">
        <v>260</v>
      </c>
      <c r="D202" s="181" t="s">
        <v>150</v>
      </c>
      <c r="E202" s="182" t="s">
        <v>1731</v>
      </c>
      <c r="F202" s="183" t="s">
        <v>1732</v>
      </c>
      <c r="G202" s="184" t="s">
        <v>1089</v>
      </c>
      <c r="H202" s="185">
        <v>50</v>
      </c>
      <c r="I202" s="186"/>
      <c r="J202" s="187">
        <f>ROUND(I202*H202,2)</f>
        <v>0</v>
      </c>
      <c r="K202" s="183" t="s">
        <v>1</v>
      </c>
      <c r="L202" s="188"/>
      <c r="M202" s="189" t="s">
        <v>1</v>
      </c>
      <c r="N202" s="190" t="s">
        <v>38</v>
      </c>
      <c r="O202" s="68"/>
      <c r="P202" s="191">
        <f>O202*H202</f>
        <v>0</v>
      </c>
      <c r="Q202" s="191">
        <v>1E-3</v>
      </c>
      <c r="R202" s="191">
        <f>Q202*H202</f>
        <v>0.05</v>
      </c>
      <c r="S202" s="191">
        <v>0</v>
      </c>
      <c r="T202" s="192">
        <f>S202*H202</f>
        <v>0</v>
      </c>
      <c r="U202" s="31"/>
      <c r="V202" s="31"/>
      <c r="W202" s="31"/>
      <c r="X202" s="31"/>
      <c r="Y202" s="31"/>
      <c r="Z202" s="31"/>
      <c r="AA202" s="31"/>
      <c r="AB202" s="31"/>
      <c r="AC202" s="31"/>
      <c r="AD202" s="31"/>
      <c r="AE202" s="31"/>
      <c r="AR202" s="193" t="s">
        <v>180</v>
      </c>
      <c r="AT202" s="193" t="s">
        <v>150</v>
      </c>
      <c r="AU202" s="193" t="s">
        <v>82</v>
      </c>
      <c r="AY202" s="14" t="s">
        <v>149</v>
      </c>
      <c r="BE202" s="194">
        <f>IF(N202="základní",J202,0)</f>
        <v>0</v>
      </c>
      <c r="BF202" s="194">
        <f>IF(N202="snížená",J202,0)</f>
        <v>0</v>
      </c>
      <c r="BG202" s="194">
        <f>IF(N202="zákl. přenesená",J202,0)</f>
        <v>0</v>
      </c>
      <c r="BH202" s="194">
        <f>IF(N202="sníž. přenesená",J202,0)</f>
        <v>0</v>
      </c>
      <c r="BI202" s="194">
        <f>IF(N202="nulová",J202,0)</f>
        <v>0</v>
      </c>
      <c r="BJ202" s="14" t="s">
        <v>80</v>
      </c>
      <c r="BK202" s="194">
        <f>ROUND(I202*H202,2)</f>
        <v>0</v>
      </c>
      <c r="BL202" s="14" t="s">
        <v>164</v>
      </c>
      <c r="BM202" s="193" t="s">
        <v>1733</v>
      </c>
    </row>
    <row r="203" spans="1:65" s="2" customFormat="1" ht="11.25">
      <c r="A203" s="31"/>
      <c r="B203" s="32"/>
      <c r="C203" s="33"/>
      <c r="D203" s="195" t="s">
        <v>157</v>
      </c>
      <c r="E203" s="33"/>
      <c r="F203" s="196" t="s">
        <v>1732</v>
      </c>
      <c r="G203" s="33"/>
      <c r="H203" s="33"/>
      <c r="I203" s="197"/>
      <c r="J203" s="33"/>
      <c r="K203" s="33"/>
      <c r="L203" s="36"/>
      <c r="M203" s="198"/>
      <c r="N203" s="199"/>
      <c r="O203" s="68"/>
      <c r="P203" s="68"/>
      <c r="Q203" s="68"/>
      <c r="R203" s="68"/>
      <c r="S203" s="68"/>
      <c r="T203" s="69"/>
      <c r="U203" s="31"/>
      <c r="V203" s="31"/>
      <c r="W203" s="31"/>
      <c r="X203" s="31"/>
      <c r="Y203" s="31"/>
      <c r="Z203" s="31"/>
      <c r="AA203" s="31"/>
      <c r="AB203" s="31"/>
      <c r="AC203" s="31"/>
      <c r="AD203" s="31"/>
      <c r="AE203" s="31"/>
      <c r="AT203" s="14" t="s">
        <v>157</v>
      </c>
      <c r="AU203" s="14" t="s">
        <v>82</v>
      </c>
    </row>
    <row r="204" spans="1:65" s="2" customFormat="1" ht="19.5">
      <c r="A204" s="31"/>
      <c r="B204" s="32"/>
      <c r="C204" s="33"/>
      <c r="D204" s="195" t="s">
        <v>495</v>
      </c>
      <c r="E204" s="33"/>
      <c r="F204" s="220" t="s">
        <v>1734</v>
      </c>
      <c r="G204" s="33"/>
      <c r="H204" s="33"/>
      <c r="I204" s="197"/>
      <c r="J204" s="33"/>
      <c r="K204" s="33"/>
      <c r="L204" s="36"/>
      <c r="M204" s="198"/>
      <c r="N204" s="199"/>
      <c r="O204" s="68"/>
      <c r="P204" s="68"/>
      <c r="Q204" s="68"/>
      <c r="R204" s="68"/>
      <c r="S204" s="68"/>
      <c r="T204" s="69"/>
      <c r="U204" s="31"/>
      <c r="V204" s="31"/>
      <c r="W204" s="31"/>
      <c r="X204" s="31"/>
      <c r="Y204" s="31"/>
      <c r="Z204" s="31"/>
      <c r="AA204" s="31"/>
      <c r="AB204" s="31"/>
      <c r="AC204" s="31"/>
      <c r="AD204" s="31"/>
      <c r="AE204" s="31"/>
      <c r="AT204" s="14" t="s">
        <v>495</v>
      </c>
      <c r="AU204" s="14" t="s">
        <v>82</v>
      </c>
    </row>
    <row r="205" spans="1:65" s="2" customFormat="1" ht="24.2" customHeight="1">
      <c r="A205" s="31"/>
      <c r="B205" s="32"/>
      <c r="C205" s="200" t="s">
        <v>264</v>
      </c>
      <c r="D205" s="200" t="s">
        <v>185</v>
      </c>
      <c r="E205" s="201" t="s">
        <v>1735</v>
      </c>
      <c r="F205" s="202" t="s">
        <v>1736</v>
      </c>
      <c r="G205" s="203" t="s">
        <v>1638</v>
      </c>
      <c r="H205" s="204">
        <v>250</v>
      </c>
      <c r="I205" s="205"/>
      <c r="J205" s="206">
        <f>ROUND(I205*H205,2)</f>
        <v>0</v>
      </c>
      <c r="K205" s="202" t="s">
        <v>1625</v>
      </c>
      <c r="L205" s="36"/>
      <c r="M205" s="207" t="s">
        <v>1</v>
      </c>
      <c r="N205" s="208" t="s">
        <v>38</v>
      </c>
      <c r="O205" s="68"/>
      <c r="P205" s="191">
        <f>O205*H205</f>
        <v>0</v>
      </c>
      <c r="Q205" s="191">
        <v>1.3999999999999999E-4</v>
      </c>
      <c r="R205" s="191">
        <f>Q205*H205</f>
        <v>3.4999999999999996E-2</v>
      </c>
      <c r="S205" s="191">
        <v>0</v>
      </c>
      <c r="T205" s="192">
        <f>S205*H205</f>
        <v>0</v>
      </c>
      <c r="U205" s="31"/>
      <c r="V205" s="31"/>
      <c r="W205" s="31"/>
      <c r="X205" s="31"/>
      <c r="Y205" s="31"/>
      <c r="Z205" s="31"/>
      <c r="AA205" s="31"/>
      <c r="AB205" s="31"/>
      <c r="AC205" s="31"/>
      <c r="AD205" s="31"/>
      <c r="AE205" s="31"/>
      <c r="AR205" s="193" t="s">
        <v>164</v>
      </c>
      <c r="AT205" s="193" t="s">
        <v>185</v>
      </c>
      <c r="AU205" s="193" t="s">
        <v>82</v>
      </c>
      <c r="AY205" s="14" t="s">
        <v>149</v>
      </c>
      <c r="BE205" s="194">
        <f>IF(N205="základní",J205,0)</f>
        <v>0</v>
      </c>
      <c r="BF205" s="194">
        <f>IF(N205="snížená",J205,0)</f>
        <v>0</v>
      </c>
      <c r="BG205" s="194">
        <f>IF(N205="zákl. přenesená",J205,0)</f>
        <v>0</v>
      </c>
      <c r="BH205" s="194">
        <f>IF(N205="sníž. přenesená",J205,0)</f>
        <v>0</v>
      </c>
      <c r="BI205" s="194">
        <f>IF(N205="nulová",J205,0)</f>
        <v>0</v>
      </c>
      <c r="BJ205" s="14" t="s">
        <v>80</v>
      </c>
      <c r="BK205" s="194">
        <f>ROUND(I205*H205,2)</f>
        <v>0</v>
      </c>
      <c r="BL205" s="14" t="s">
        <v>164</v>
      </c>
      <c r="BM205" s="193" t="s">
        <v>1737</v>
      </c>
    </row>
    <row r="206" spans="1:65" s="2" customFormat="1" ht="19.5">
      <c r="A206" s="31"/>
      <c r="B206" s="32"/>
      <c r="C206" s="33"/>
      <c r="D206" s="195" t="s">
        <v>157</v>
      </c>
      <c r="E206" s="33"/>
      <c r="F206" s="196" t="s">
        <v>1738</v>
      </c>
      <c r="G206" s="33"/>
      <c r="H206" s="33"/>
      <c r="I206" s="197"/>
      <c r="J206" s="33"/>
      <c r="K206" s="33"/>
      <c r="L206" s="36"/>
      <c r="M206" s="198"/>
      <c r="N206" s="199"/>
      <c r="O206" s="68"/>
      <c r="P206" s="68"/>
      <c r="Q206" s="68"/>
      <c r="R206" s="68"/>
      <c r="S206" s="68"/>
      <c r="T206" s="69"/>
      <c r="U206" s="31"/>
      <c r="V206" s="31"/>
      <c r="W206" s="31"/>
      <c r="X206" s="31"/>
      <c r="Y206" s="31"/>
      <c r="Z206" s="31"/>
      <c r="AA206" s="31"/>
      <c r="AB206" s="31"/>
      <c r="AC206" s="31"/>
      <c r="AD206" s="31"/>
      <c r="AE206" s="31"/>
      <c r="AT206" s="14" t="s">
        <v>157</v>
      </c>
      <c r="AU206" s="14" t="s">
        <v>82</v>
      </c>
    </row>
    <row r="207" spans="1:65" s="2" customFormat="1" ht="24.2" customHeight="1">
      <c r="A207" s="31"/>
      <c r="B207" s="32"/>
      <c r="C207" s="200" t="s">
        <v>268</v>
      </c>
      <c r="D207" s="200" t="s">
        <v>185</v>
      </c>
      <c r="E207" s="201" t="s">
        <v>1739</v>
      </c>
      <c r="F207" s="202" t="s">
        <v>1740</v>
      </c>
      <c r="G207" s="203" t="s">
        <v>1687</v>
      </c>
      <c r="H207" s="204">
        <v>7</v>
      </c>
      <c r="I207" s="205"/>
      <c r="J207" s="206">
        <f>ROUND(I207*H207,2)</f>
        <v>0</v>
      </c>
      <c r="K207" s="202" t="s">
        <v>1625</v>
      </c>
      <c r="L207" s="36"/>
      <c r="M207" s="207" t="s">
        <v>1</v>
      </c>
      <c r="N207" s="208" t="s">
        <v>38</v>
      </c>
      <c r="O207" s="68"/>
      <c r="P207" s="191">
        <f>O207*H207</f>
        <v>0</v>
      </c>
      <c r="Q207" s="191">
        <v>2.2563399999999998</v>
      </c>
      <c r="R207" s="191">
        <f>Q207*H207</f>
        <v>15.794379999999999</v>
      </c>
      <c r="S207" s="191">
        <v>0</v>
      </c>
      <c r="T207" s="192">
        <f>S207*H207</f>
        <v>0</v>
      </c>
      <c r="U207" s="31"/>
      <c r="V207" s="31"/>
      <c r="W207" s="31"/>
      <c r="X207" s="31"/>
      <c r="Y207" s="31"/>
      <c r="Z207" s="31"/>
      <c r="AA207" s="31"/>
      <c r="AB207" s="31"/>
      <c r="AC207" s="31"/>
      <c r="AD207" s="31"/>
      <c r="AE207" s="31"/>
      <c r="AR207" s="193" t="s">
        <v>164</v>
      </c>
      <c r="AT207" s="193" t="s">
        <v>185</v>
      </c>
      <c r="AU207" s="193" t="s">
        <v>82</v>
      </c>
      <c r="AY207" s="14" t="s">
        <v>149</v>
      </c>
      <c r="BE207" s="194">
        <f>IF(N207="základní",J207,0)</f>
        <v>0</v>
      </c>
      <c r="BF207" s="194">
        <f>IF(N207="snížená",J207,0)</f>
        <v>0</v>
      </c>
      <c r="BG207" s="194">
        <f>IF(N207="zákl. přenesená",J207,0)</f>
        <v>0</v>
      </c>
      <c r="BH207" s="194">
        <f>IF(N207="sníž. přenesená",J207,0)</f>
        <v>0</v>
      </c>
      <c r="BI207" s="194">
        <f>IF(N207="nulová",J207,0)</f>
        <v>0</v>
      </c>
      <c r="BJ207" s="14" t="s">
        <v>80</v>
      </c>
      <c r="BK207" s="194">
        <f>ROUND(I207*H207,2)</f>
        <v>0</v>
      </c>
      <c r="BL207" s="14" t="s">
        <v>164</v>
      </c>
      <c r="BM207" s="193" t="s">
        <v>1741</v>
      </c>
    </row>
    <row r="208" spans="1:65" s="2" customFormat="1" ht="19.5">
      <c r="A208" s="31"/>
      <c r="B208" s="32"/>
      <c r="C208" s="33"/>
      <c r="D208" s="195" t="s">
        <v>157</v>
      </c>
      <c r="E208" s="33"/>
      <c r="F208" s="196" t="s">
        <v>1742</v>
      </c>
      <c r="G208" s="33"/>
      <c r="H208" s="33"/>
      <c r="I208" s="197"/>
      <c r="J208" s="33"/>
      <c r="K208" s="33"/>
      <c r="L208" s="36"/>
      <c r="M208" s="198"/>
      <c r="N208" s="199"/>
      <c r="O208" s="68"/>
      <c r="P208" s="68"/>
      <c r="Q208" s="68"/>
      <c r="R208" s="68"/>
      <c r="S208" s="68"/>
      <c r="T208" s="69"/>
      <c r="U208" s="31"/>
      <c r="V208" s="31"/>
      <c r="W208" s="31"/>
      <c r="X208" s="31"/>
      <c r="Y208" s="31"/>
      <c r="Z208" s="31"/>
      <c r="AA208" s="31"/>
      <c r="AB208" s="31"/>
      <c r="AC208" s="31"/>
      <c r="AD208" s="31"/>
      <c r="AE208" s="31"/>
      <c r="AT208" s="14" t="s">
        <v>157</v>
      </c>
      <c r="AU208" s="14" t="s">
        <v>82</v>
      </c>
    </row>
    <row r="209" spans="1:65" s="2" customFormat="1" ht="185.25">
      <c r="A209" s="31"/>
      <c r="B209" s="32"/>
      <c r="C209" s="33"/>
      <c r="D209" s="195" t="s">
        <v>1413</v>
      </c>
      <c r="E209" s="33"/>
      <c r="F209" s="220" t="s">
        <v>1743</v>
      </c>
      <c r="G209" s="33"/>
      <c r="H209" s="33"/>
      <c r="I209" s="197"/>
      <c r="J209" s="33"/>
      <c r="K209" s="33"/>
      <c r="L209" s="36"/>
      <c r="M209" s="198"/>
      <c r="N209" s="199"/>
      <c r="O209" s="68"/>
      <c r="P209" s="68"/>
      <c r="Q209" s="68"/>
      <c r="R209" s="68"/>
      <c r="S209" s="68"/>
      <c r="T209" s="69"/>
      <c r="U209" s="31"/>
      <c r="V209" s="31"/>
      <c r="W209" s="31"/>
      <c r="X209" s="31"/>
      <c r="Y209" s="31"/>
      <c r="Z209" s="31"/>
      <c r="AA209" s="31"/>
      <c r="AB209" s="31"/>
      <c r="AC209" s="31"/>
      <c r="AD209" s="31"/>
      <c r="AE209" s="31"/>
      <c r="AT209" s="14" t="s">
        <v>1413</v>
      </c>
      <c r="AU209" s="14" t="s">
        <v>82</v>
      </c>
    </row>
    <row r="210" spans="1:65" s="2" customFormat="1" ht="14.45" customHeight="1">
      <c r="A210" s="31"/>
      <c r="B210" s="32"/>
      <c r="C210" s="181" t="s">
        <v>272</v>
      </c>
      <c r="D210" s="181" t="s">
        <v>150</v>
      </c>
      <c r="E210" s="182" t="s">
        <v>1744</v>
      </c>
      <c r="F210" s="183" t="s">
        <v>1745</v>
      </c>
      <c r="G210" s="184" t="s">
        <v>1089</v>
      </c>
      <c r="H210" s="185">
        <v>200</v>
      </c>
      <c r="I210" s="186"/>
      <c r="J210" s="187">
        <f>ROUND(I210*H210,2)</f>
        <v>0</v>
      </c>
      <c r="K210" s="183" t="s">
        <v>1625</v>
      </c>
      <c r="L210" s="188"/>
      <c r="M210" s="189" t="s">
        <v>1</v>
      </c>
      <c r="N210" s="190" t="s">
        <v>38</v>
      </c>
      <c r="O210" s="68"/>
      <c r="P210" s="191">
        <f>O210*H210</f>
        <v>0</v>
      </c>
      <c r="Q210" s="191">
        <v>1E-3</v>
      </c>
      <c r="R210" s="191">
        <f>Q210*H210</f>
        <v>0.2</v>
      </c>
      <c r="S210" s="191">
        <v>0</v>
      </c>
      <c r="T210" s="192">
        <f>S210*H210</f>
        <v>0</v>
      </c>
      <c r="U210" s="31"/>
      <c r="V210" s="31"/>
      <c r="W210" s="31"/>
      <c r="X210" s="31"/>
      <c r="Y210" s="31"/>
      <c r="Z210" s="31"/>
      <c r="AA210" s="31"/>
      <c r="AB210" s="31"/>
      <c r="AC210" s="31"/>
      <c r="AD210" s="31"/>
      <c r="AE210" s="31"/>
      <c r="AR210" s="193" t="s">
        <v>180</v>
      </c>
      <c r="AT210" s="193" t="s">
        <v>150</v>
      </c>
      <c r="AU210" s="193" t="s">
        <v>82</v>
      </c>
      <c r="AY210" s="14" t="s">
        <v>149</v>
      </c>
      <c r="BE210" s="194">
        <f>IF(N210="základní",J210,0)</f>
        <v>0</v>
      </c>
      <c r="BF210" s="194">
        <f>IF(N210="snížená",J210,0)</f>
        <v>0</v>
      </c>
      <c r="BG210" s="194">
        <f>IF(N210="zákl. přenesená",J210,0)</f>
        <v>0</v>
      </c>
      <c r="BH210" s="194">
        <f>IF(N210="sníž. přenesená",J210,0)</f>
        <v>0</v>
      </c>
      <c r="BI210" s="194">
        <f>IF(N210="nulová",J210,0)</f>
        <v>0</v>
      </c>
      <c r="BJ210" s="14" t="s">
        <v>80</v>
      </c>
      <c r="BK210" s="194">
        <f>ROUND(I210*H210,2)</f>
        <v>0</v>
      </c>
      <c r="BL210" s="14" t="s">
        <v>164</v>
      </c>
      <c r="BM210" s="193" t="s">
        <v>1746</v>
      </c>
    </row>
    <row r="211" spans="1:65" s="2" customFormat="1" ht="11.25">
      <c r="A211" s="31"/>
      <c r="B211" s="32"/>
      <c r="C211" s="33"/>
      <c r="D211" s="195" t="s">
        <v>157</v>
      </c>
      <c r="E211" s="33"/>
      <c r="F211" s="196" t="s">
        <v>1745</v>
      </c>
      <c r="G211" s="33"/>
      <c r="H211" s="33"/>
      <c r="I211" s="197"/>
      <c r="J211" s="33"/>
      <c r="K211" s="33"/>
      <c r="L211" s="36"/>
      <c r="M211" s="198"/>
      <c r="N211" s="199"/>
      <c r="O211" s="68"/>
      <c r="P211" s="68"/>
      <c r="Q211" s="68"/>
      <c r="R211" s="68"/>
      <c r="S211" s="68"/>
      <c r="T211" s="69"/>
      <c r="U211" s="31"/>
      <c r="V211" s="31"/>
      <c r="W211" s="31"/>
      <c r="X211" s="31"/>
      <c r="Y211" s="31"/>
      <c r="Z211" s="31"/>
      <c r="AA211" s="31"/>
      <c r="AB211" s="31"/>
      <c r="AC211" s="31"/>
      <c r="AD211" s="31"/>
      <c r="AE211" s="31"/>
      <c r="AT211" s="14" t="s">
        <v>157</v>
      </c>
      <c r="AU211" s="14" t="s">
        <v>82</v>
      </c>
    </row>
    <row r="212" spans="1:65" s="2" customFormat="1" ht="29.25">
      <c r="A212" s="31"/>
      <c r="B212" s="32"/>
      <c r="C212" s="33"/>
      <c r="D212" s="195" t="s">
        <v>495</v>
      </c>
      <c r="E212" s="33"/>
      <c r="F212" s="220" t="s">
        <v>1747</v>
      </c>
      <c r="G212" s="33"/>
      <c r="H212" s="33"/>
      <c r="I212" s="197"/>
      <c r="J212" s="33"/>
      <c r="K212" s="33"/>
      <c r="L212" s="36"/>
      <c r="M212" s="198"/>
      <c r="N212" s="199"/>
      <c r="O212" s="68"/>
      <c r="P212" s="68"/>
      <c r="Q212" s="68"/>
      <c r="R212" s="68"/>
      <c r="S212" s="68"/>
      <c r="T212" s="69"/>
      <c r="U212" s="31"/>
      <c r="V212" s="31"/>
      <c r="W212" s="31"/>
      <c r="X212" s="31"/>
      <c r="Y212" s="31"/>
      <c r="Z212" s="31"/>
      <c r="AA212" s="31"/>
      <c r="AB212" s="31"/>
      <c r="AC212" s="31"/>
      <c r="AD212" s="31"/>
      <c r="AE212" s="31"/>
      <c r="AT212" s="14" t="s">
        <v>495</v>
      </c>
      <c r="AU212" s="14" t="s">
        <v>82</v>
      </c>
    </row>
    <row r="213" spans="1:65" s="2" customFormat="1" ht="24.2" customHeight="1">
      <c r="A213" s="31"/>
      <c r="B213" s="32"/>
      <c r="C213" s="181" t="s">
        <v>277</v>
      </c>
      <c r="D213" s="181" t="s">
        <v>150</v>
      </c>
      <c r="E213" s="182" t="s">
        <v>1748</v>
      </c>
      <c r="F213" s="183" t="s">
        <v>1749</v>
      </c>
      <c r="G213" s="184" t="s">
        <v>197</v>
      </c>
      <c r="H213" s="185">
        <v>1</v>
      </c>
      <c r="I213" s="186"/>
      <c r="J213" s="187">
        <f>ROUND(I213*H213,2)</f>
        <v>0</v>
      </c>
      <c r="K213" s="183" t="s">
        <v>1625</v>
      </c>
      <c r="L213" s="188"/>
      <c r="M213" s="189" t="s">
        <v>1</v>
      </c>
      <c r="N213" s="190" t="s">
        <v>38</v>
      </c>
      <c r="O213" s="68"/>
      <c r="P213" s="191">
        <f>O213*H213</f>
        <v>0</v>
      </c>
      <c r="Q213" s="191">
        <v>7.3999999999999996E-2</v>
      </c>
      <c r="R213" s="191">
        <f>Q213*H213</f>
        <v>7.3999999999999996E-2</v>
      </c>
      <c r="S213" s="191">
        <v>0</v>
      </c>
      <c r="T213" s="192">
        <f>S213*H213</f>
        <v>0</v>
      </c>
      <c r="U213" s="31"/>
      <c r="V213" s="31"/>
      <c r="W213" s="31"/>
      <c r="X213" s="31"/>
      <c r="Y213" s="31"/>
      <c r="Z213" s="31"/>
      <c r="AA213" s="31"/>
      <c r="AB213" s="31"/>
      <c r="AC213" s="31"/>
      <c r="AD213" s="31"/>
      <c r="AE213" s="31"/>
      <c r="AR213" s="193" t="s">
        <v>180</v>
      </c>
      <c r="AT213" s="193" t="s">
        <v>150</v>
      </c>
      <c r="AU213" s="193" t="s">
        <v>82</v>
      </c>
      <c r="AY213" s="14" t="s">
        <v>149</v>
      </c>
      <c r="BE213" s="194">
        <f>IF(N213="základní",J213,0)</f>
        <v>0</v>
      </c>
      <c r="BF213" s="194">
        <f>IF(N213="snížená",J213,0)</f>
        <v>0</v>
      </c>
      <c r="BG213" s="194">
        <f>IF(N213="zákl. přenesená",J213,0)</f>
        <v>0</v>
      </c>
      <c r="BH213" s="194">
        <f>IF(N213="sníž. přenesená",J213,0)</f>
        <v>0</v>
      </c>
      <c r="BI213" s="194">
        <f>IF(N213="nulová",J213,0)</f>
        <v>0</v>
      </c>
      <c r="BJ213" s="14" t="s">
        <v>80</v>
      </c>
      <c r="BK213" s="194">
        <f>ROUND(I213*H213,2)</f>
        <v>0</v>
      </c>
      <c r="BL213" s="14" t="s">
        <v>164</v>
      </c>
      <c r="BM213" s="193" t="s">
        <v>1750</v>
      </c>
    </row>
    <row r="214" spans="1:65" s="2" customFormat="1" ht="19.5">
      <c r="A214" s="31"/>
      <c r="B214" s="32"/>
      <c r="C214" s="33"/>
      <c r="D214" s="195" t="s">
        <v>157</v>
      </c>
      <c r="E214" s="33"/>
      <c r="F214" s="196" t="s">
        <v>1749</v>
      </c>
      <c r="G214" s="33"/>
      <c r="H214" s="33"/>
      <c r="I214" s="197"/>
      <c r="J214" s="33"/>
      <c r="K214" s="33"/>
      <c r="L214" s="36"/>
      <c r="M214" s="198"/>
      <c r="N214" s="199"/>
      <c r="O214" s="68"/>
      <c r="P214" s="68"/>
      <c r="Q214" s="68"/>
      <c r="R214" s="68"/>
      <c r="S214" s="68"/>
      <c r="T214" s="69"/>
      <c r="U214" s="31"/>
      <c r="V214" s="31"/>
      <c r="W214" s="31"/>
      <c r="X214" s="31"/>
      <c r="Y214" s="31"/>
      <c r="Z214" s="31"/>
      <c r="AA214" s="31"/>
      <c r="AB214" s="31"/>
      <c r="AC214" s="31"/>
      <c r="AD214" s="31"/>
      <c r="AE214" s="31"/>
      <c r="AT214" s="14" t="s">
        <v>157</v>
      </c>
      <c r="AU214" s="14" t="s">
        <v>82</v>
      </c>
    </row>
    <row r="215" spans="1:65" s="2" customFormat="1" ht="24.2" customHeight="1">
      <c r="A215" s="31"/>
      <c r="B215" s="32"/>
      <c r="C215" s="200" t="s">
        <v>282</v>
      </c>
      <c r="D215" s="200" t="s">
        <v>185</v>
      </c>
      <c r="E215" s="201" t="s">
        <v>1751</v>
      </c>
      <c r="F215" s="202" t="s">
        <v>1752</v>
      </c>
      <c r="G215" s="203" t="s">
        <v>197</v>
      </c>
      <c r="H215" s="204">
        <v>1</v>
      </c>
      <c r="I215" s="205"/>
      <c r="J215" s="206">
        <f>ROUND(I215*H215,2)</f>
        <v>0</v>
      </c>
      <c r="K215" s="202" t="s">
        <v>1625</v>
      </c>
      <c r="L215" s="36"/>
      <c r="M215" s="207" t="s">
        <v>1</v>
      </c>
      <c r="N215" s="208" t="s">
        <v>38</v>
      </c>
      <c r="O215" s="68"/>
      <c r="P215" s="191">
        <f>O215*H215</f>
        <v>0</v>
      </c>
      <c r="Q215" s="191">
        <v>0.44169999999999998</v>
      </c>
      <c r="R215" s="191">
        <f>Q215*H215</f>
        <v>0.44169999999999998</v>
      </c>
      <c r="S215" s="191">
        <v>0</v>
      </c>
      <c r="T215" s="192">
        <f>S215*H215</f>
        <v>0</v>
      </c>
      <c r="U215" s="31"/>
      <c r="V215" s="31"/>
      <c r="W215" s="31"/>
      <c r="X215" s="31"/>
      <c r="Y215" s="31"/>
      <c r="Z215" s="31"/>
      <c r="AA215" s="31"/>
      <c r="AB215" s="31"/>
      <c r="AC215" s="31"/>
      <c r="AD215" s="31"/>
      <c r="AE215" s="31"/>
      <c r="AR215" s="193" t="s">
        <v>164</v>
      </c>
      <c r="AT215" s="193" t="s">
        <v>185</v>
      </c>
      <c r="AU215" s="193" t="s">
        <v>82</v>
      </c>
      <c r="AY215" s="14" t="s">
        <v>149</v>
      </c>
      <c r="BE215" s="194">
        <f>IF(N215="základní",J215,0)</f>
        <v>0</v>
      </c>
      <c r="BF215" s="194">
        <f>IF(N215="snížená",J215,0)</f>
        <v>0</v>
      </c>
      <c r="BG215" s="194">
        <f>IF(N215="zákl. přenesená",J215,0)</f>
        <v>0</v>
      </c>
      <c r="BH215" s="194">
        <f>IF(N215="sníž. přenesená",J215,0)</f>
        <v>0</v>
      </c>
      <c r="BI215" s="194">
        <f>IF(N215="nulová",J215,0)</f>
        <v>0</v>
      </c>
      <c r="BJ215" s="14" t="s">
        <v>80</v>
      </c>
      <c r="BK215" s="194">
        <f>ROUND(I215*H215,2)</f>
        <v>0</v>
      </c>
      <c r="BL215" s="14" t="s">
        <v>164</v>
      </c>
      <c r="BM215" s="193" t="s">
        <v>1753</v>
      </c>
    </row>
    <row r="216" spans="1:65" s="2" customFormat="1" ht="29.25">
      <c r="A216" s="31"/>
      <c r="B216" s="32"/>
      <c r="C216" s="33"/>
      <c r="D216" s="195" t="s">
        <v>157</v>
      </c>
      <c r="E216" s="33"/>
      <c r="F216" s="196" t="s">
        <v>1754</v>
      </c>
      <c r="G216" s="33"/>
      <c r="H216" s="33"/>
      <c r="I216" s="197"/>
      <c r="J216" s="33"/>
      <c r="K216" s="33"/>
      <c r="L216" s="36"/>
      <c r="M216" s="198"/>
      <c r="N216" s="199"/>
      <c r="O216" s="68"/>
      <c r="P216" s="68"/>
      <c r="Q216" s="68"/>
      <c r="R216" s="68"/>
      <c r="S216" s="68"/>
      <c r="T216" s="69"/>
      <c r="U216" s="31"/>
      <c r="V216" s="31"/>
      <c r="W216" s="31"/>
      <c r="X216" s="31"/>
      <c r="Y216" s="31"/>
      <c r="Z216" s="31"/>
      <c r="AA216" s="31"/>
      <c r="AB216" s="31"/>
      <c r="AC216" s="31"/>
      <c r="AD216" s="31"/>
      <c r="AE216" s="31"/>
      <c r="AT216" s="14" t="s">
        <v>157</v>
      </c>
      <c r="AU216" s="14" t="s">
        <v>82</v>
      </c>
    </row>
    <row r="217" spans="1:65" s="2" customFormat="1" ht="107.25">
      <c r="A217" s="31"/>
      <c r="B217" s="32"/>
      <c r="C217" s="33"/>
      <c r="D217" s="195" t="s">
        <v>1413</v>
      </c>
      <c r="E217" s="33"/>
      <c r="F217" s="220" t="s">
        <v>1755</v>
      </c>
      <c r="G217" s="33"/>
      <c r="H217" s="33"/>
      <c r="I217" s="197"/>
      <c r="J217" s="33"/>
      <c r="K217" s="33"/>
      <c r="L217" s="36"/>
      <c r="M217" s="198"/>
      <c r="N217" s="199"/>
      <c r="O217" s="68"/>
      <c r="P217" s="68"/>
      <c r="Q217" s="68"/>
      <c r="R217" s="68"/>
      <c r="S217" s="68"/>
      <c r="T217" s="69"/>
      <c r="U217" s="31"/>
      <c r="V217" s="31"/>
      <c r="W217" s="31"/>
      <c r="X217" s="31"/>
      <c r="Y217" s="31"/>
      <c r="Z217" s="31"/>
      <c r="AA217" s="31"/>
      <c r="AB217" s="31"/>
      <c r="AC217" s="31"/>
      <c r="AD217" s="31"/>
      <c r="AE217" s="31"/>
      <c r="AT217" s="14" t="s">
        <v>1413</v>
      </c>
      <c r="AU217" s="14" t="s">
        <v>82</v>
      </c>
    </row>
    <row r="218" spans="1:65" s="2" customFormat="1" ht="14.45" customHeight="1">
      <c r="A218" s="31"/>
      <c r="B218" s="32"/>
      <c r="C218" s="181" t="s">
        <v>286</v>
      </c>
      <c r="D218" s="181" t="s">
        <v>150</v>
      </c>
      <c r="E218" s="182" t="s">
        <v>1756</v>
      </c>
      <c r="F218" s="183" t="s">
        <v>1757</v>
      </c>
      <c r="G218" s="184" t="s">
        <v>1687</v>
      </c>
      <c r="H218" s="185">
        <v>7</v>
      </c>
      <c r="I218" s="186"/>
      <c r="J218" s="187">
        <f>ROUND(I218*H218,2)</f>
        <v>0</v>
      </c>
      <c r="K218" s="183" t="s">
        <v>1625</v>
      </c>
      <c r="L218" s="188"/>
      <c r="M218" s="189" t="s">
        <v>1</v>
      </c>
      <c r="N218" s="190" t="s">
        <v>38</v>
      </c>
      <c r="O218" s="68"/>
      <c r="P218" s="191">
        <f>O218*H218</f>
        <v>0</v>
      </c>
      <c r="Q218" s="191">
        <v>2.234</v>
      </c>
      <c r="R218" s="191">
        <f>Q218*H218</f>
        <v>15.638</v>
      </c>
      <c r="S218" s="191">
        <v>0</v>
      </c>
      <c r="T218" s="192">
        <f>S218*H218</f>
        <v>0</v>
      </c>
      <c r="U218" s="31"/>
      <c r="V218" s="31"/>
      <c r="W218" s="31"/>
      <c r="X218" s="31"/>
      <c r="Y218" s="31"/>
      <c r="Z218" s="31"/>
      <c r="AA218" s="31"/>
      <c r="AB218" s="31"/>
      <c r="AC218" s="31"/>
      <c r="AD218" s="31"/>
      <c r="AE218" s="31"/>
      <c r="AR218" s="193" t="s">
        <v>180</v>
      </c>
      <c r="AT218" s="193" t="s">
        <v>150</v>
      </c>
      <c r="AU218" s="193" t="s">
        <v>82</v>
      </c>
      <c r="AY218" s="14" t="s">
        <v>149</v>
      </c>
      <c r="BE218" s="194">
        <f>IF(N218="základní",J218,0)</f>
        <v>0</v>
      </c>
      <c r="BF218" s="194">
        <f>IF(N218="snížená",J218,0)</f>
        <v>0</v>
      </c>
      <c r="BG218" s="194">
        <f>IF(N218="zákl. přenesená",J218,0)</f>
        <v>0</v>
      </c>
      <c r="BH218" s="194">
        <f>IF(N218="sníž. přenesená",J218,0)</f>
        <v>0</v>
      </c>
      <c r="BI218" s="194">
        <f>IF(N218="nulová",J218,0)</f>
        <v>0</v>
      </c>
      <c r="BJ218" s="14" t="s">
        <v>80</v>
      </c>
      <c r="BK218" s="194">
        <f>ROUND(I218*H218,2)</f>
        <v>0</v>
      </c>
      <c r="BL218" s="14" t="s">
        <v>164</v>
      </c>
      <c r="BM218" s="193" t="s">
        <v>1758</v>
      </c>
    </row>
    <row r="219" spans="1:65" s="2" customFormat="1" ht="11.25">
      <c r="A219" s="31"/>
      <c r="B219" s="32"/>
      <c r="C219" s="33"/>
      <c r="D219" s="195" t="s">
        <v>157</v>
      </c>
      <c r="E219" s="33"/>
      <c r="F219" s="196" t="s">
        <v>1757</v>
      </c>
      <c r="G219" s="33"/>
      <c r="H219" s="33"/>
      <c r="I219" s="197"/>
      <c r="J219" s="33"/>
      <c r="K219" s="33"/>
      <c r="L219" s="36"/>
      <c r="M219" s="198"/>
      <c r="N219" s="199"/>
      <c r="O219" s="68"/>
      <c r="P219" s="68"/>
      <c r="Q219" s="68"/>
      <c r="R219" s="68"/>
      <c r="S219" s="68"/>
      <c r="T219" s="69"/>
      <c r="U219" s="31"/>
      <c r="V219" s="31"/>
      <c r="W219" s="31"/>
      <c r="X219" s="31"/>
      <c r="Y219" s="31"/>
      <c r="Z219" s="31"/>
      <c r="AA219" s="31"/>
      <c r="AB219" s="31"/>
      <c r="AC219" s="31"/>
      <c r="AD219" s="31"/>
      <c r="AE219" s="31"/>
      <c r="AT219" s="14" t="s">
        <v>157</v>
      </c>
      <c r="AU219" s="14" t="s">
        <v>82</v>
      </c>
    </row>
    <row r="220" spans="1:65" s="2" customFormat="1" ht="24.2" customHeight="1">
      <c r="A220" s="31"/>
      <c r="B220" s="32"/>
      <c r="C220" s="200" t="s">
        <v>290</v>
      </c>
      <c r="D220" s="200" t="s">
        <v>185</v>
      </c>
      <c r="E220" s="201" t="s">
        <v>1759</v>
      </c>
      <c r="F220" s="202" t="s">
        <v>1760</v>
      </c>
      <c r="G220" s="203" t="s">
        <v>1638</v>
      </c>
      <c r="H220" s="204">
        <v>70</v>
      </c>
      <c r="I220" s="205"/>
      <c r="J220" s="206">
        <f>ROUND(I220*H220,2)</f>
        <v>0</v>
      </c>
      <c r="K220" s="202" t="s">
        <v>1625</v>
      </c>
      <c r="L220" s="36"/>
      <c r="M220" s="207" t="s">
        <v>1</v>
      </c>
      <c r="N220" s="208" t="s">
        <v>38</v>
      </c>
      <c r="O220" s="68"/>
      <c r="P220" s="191">
        <f>O220*H220</f>
        <v>0</v>
      </c>
      <c r="Q220" s="191">
        <v>5.3400000000000001E-3</v>
      </c>
      <c r="R220" s="191">
        <f>Q220*H220</f>
        <v>0.37380000000000002</v>
      </c>
      <c r="S220" s="191">
        <v>0</v>
      </c>
      <c r="T220" s="192">
        <f>S220*H220</f>
        <v>0</v>
      </c>
      <c r="U220" s="31"/>
      <c r="V220" s="31"/>
      <c r="W220" s="31"/>
      <c r="X220" s="31"/>
      <c r="Y220" s="31"/>
      <c r="Z220" s="31"/>
      <c r="AA220" s="31"/>
      <c r="AB220" s="31"/>
      <c r="AC220" s="31"/>
      <c r="AD220" s="31"/>
      <c r="AE220" s="31"/>
      <c r="AR220" s="193" t="s">
        <v>164</v>
      </c>
      <c r="AT220" s="193" t="s">
        <v>185</v>
      </c>
      <c r="AU220" s="193" t="s">
        <v>82</v>
      </c>
      <c r="AY220" s="14" t="s">
        <v>149</v>
      </c>
      <c r="BE220" s="194">
        <f>IF(N220="základní",J220,0)</f>
        <v>0</v>
      </c>
      <c r="BF220" s="194">
        <f>IF(N220="snížená",J220,0)</f>
        <v>0</v>
      </c>
      <c r="BG220" s="194">
        <f>IF(N220="zákl. přenesená",J220,0)</f>
        <v>0</v>
      </c>
      <c r="BH220" s="194">
        <f>IF(N220="sníž. přenesená",J220,0)</f>
        <v>0</v>
      </c>
      <c r="BI220" s="194">
        <f>IF(N220="nulová",J220,0)</f>
        <v>0</v>
      </c>
      <c r="BJ220" s="14" t="s">
        <v>80</v>
      </c>
      <c r="BK220" s="194">
        <f>ROUND(I220*H220,2)</f>
        <v>0</v>
      </c>
      <c r="BL220" s="14" t="s">
        <v>164</v>
      </c>
      <c r="BM220" s="193" t="s">
        <v>1761</v>
      </c>
    </row>
    <row r="221" spans="1:65" s="2" customFormat="1" ht="19.5">
      <c r="A221" s="31"/>
      <c r="B221" s="32"/>
      <c r="C221" s="33"/>
      <c r="D221" s="195" t="s">
        <v>157</v>
      </c>
      <c r="E221" s="33"/>
      <c r="F221" s="196" t="s">
        <v>1762</v>
      </c>
      <c r="G221" s="33"/>
      <c r="H221" s="33"/>
      <c r="I221" s="197"/>
      <c r="J221" s="33"/>
      <c r="K221" s="33"/>
      <c r="L221" s="36"/>
      <c r="M221" s="198"/>
      <c r="N221" s="199"/>
      <c r="O221" s="68"/>
      <c r="P221" s="68"/>
      <c r="Q221" s="68"/>
      <c r="R221" s="68"/>
      <c r="S221" s="68"/>
      <c r="T221" s="69"/>
      <c r="U221" s="31"/>
      <c r="V221" s="31"/>
      <c r="W221" s="31"/>
      <c r="X221" s="31"/>
      <c r="Y221" s="31"/>
      <c r="Z221" s="31"/>
      <c r="AA221" s="31"/>
      <c r="AB221" s="31"/>
      <c r="AC221" s="31"/>
      <c r="AD221" s="31"/>
      <c r="AE221" s="31"/>
      <c r="AT221" s="14" t="s">
        <v>157</v>
      </c>
      <c r="AU221" s="14" t="s">
        <v>82</v>
      </c>
    </row>
    <row r="222" spans="1:65" s="2" customFormat="1" ht="29.25">
      <c r="A222" s="31"/>
      <c r="B222" s="32"/>
      <c r="C222" s="33"/>
      <c r="D222" s="195" t="s">
        <v>1413</v>
      </c>
      <c r="E222" s="33"/>
      <c r="F222" s="220" t="s">
        <v>1763</v>
      </c>
      <c r="G222" s="33"/>
      <c r="H222" s="33"/>
      <c r="I222" s="197"/>
      <c r="J222" s="33"/>
      <c r="K222" s="33"/>
      <c r="L222" s="36"/>
      <c r="M222" s="198"/>
      <c r="N222" s="199"/>
      <c r="O222" s="68"/>
      <c r="P222" s="68"/>
      <c r="Q222" s="68"/>
      <c r="R222" s="68"/>
      <c r="S222" s="68"/>
      <c r="T222" s="69"/>
      <c r="U222" s="31"/>
      <c r="V222" s="31"/>
      <c r="W222" s="31"/>
      <c r="X222" s="31"/>
      <c r="Y222" s="31"/>
      <c r="Z222" s="31"/>
      <c r="AA222" s="31"/>
      <c r="AB222" s="31"/>
      <c r="AC222" s="31"/>
      <c r="AD222" s="31"/>
      <c r="AE222" s="31"/>
      <c r="AT222" s="14" t="s">
        <v>1413</v>
      </c>
      <c r="AU222" s="14" t="s">
        <v>82</v>
      </c>
    </row>
    <row r="223" spans="1:65" s="11" customFormat="1" ht="22.9" customHeight="1">
      <c r="B223" s="167"/>
      <c r="C223" s="168"/>
      <c r="D223" s="169" t="s">
        <v>72</v>
      </c>
      <c r="E223" s="218" t="s">
        <v>184</v>
      </c>
      <c r="F223" s="218" t="s">
        <v>1764</v>
      </c>
      <c r="G223" s="168"/>
      <c r="H223" s="168"/>
      <c r="I223" s="171"/>
      <c r="J223" s="219">
        <f>BK223</f>
        <v>0</v>
      </c>
      <c r="K223" s="168"/>
      <c r="L223" s="173"/>
      <c r="M223" s="174"/>
      <c r="N223" s="175"/>
      <c r="O223" s="175"/>
      <c r="P223" s="176">
        <f>SUM(P224:P252)</f>
        <v>0</v>
      </c>
      <c r="Q223" s="175"/>
      <c r="R223" s="176">
        <f>SUM(R224:R252)</f>
        <v>6.2500000000000003E-3</v>
      </c>
      <c r="S223" s="175"/>
      <c r="T223" s="177">
        <f>SUM(T224:T252)</f>
        <v>3.5727000000000002</v>
      </c>
      <c r="AR223" s="178" t="s">
        <v>80</v>
      </c>
      <c r="AT223" s="179" t="s">
        <v>72</v>
      </c>
      <c r="AU223" s="179" t="s">
        <v>80</v>
      </c>
      <c r="AY223" s="178" t="s">
        <v>149</v>
      </c>
      <c r="BK223" s="180">
        <f>SUM(BK224:BK252)</f>
        <v>0</v>
      </c>
    </row>
    <row r="224" spans="1:65" s="2" customFormat="1" ht="24.2" customHeight="1">
      <c r="A224" s="31"/>
      <c r="B224" s="32"/>
      <c r="C224" s="200" t="s">
        <v>295</v>
      </c>
      <c r="D224" s="200" t="s">
        <v>185</v>
      </c>
      <c r="E224" s="201" t="s">
        <v>1765</v>
      </c>
      <c r="F224" s="202" t="s">
        <v>1766</v>
      </c>
      <c r="G224" s="203" t="s">
        <v>1638</v>
      </c>
      <c r="H224" s="204">
        <v>25</v>
      </c>
      <c r="I224" s="205"/>
      <c r="J224" s="206">
        <f>ROUND(I224*H224,2)</f>
        <v>0</v>
      </c>
      <c r="K224" s="202" t="s">
        <v>1625</v>
      </c>
      <c r="L224" s="36"/>
      <c r="M224" s="207" t="s">
        <v>1</v>
      </c>
      <c r="N224" s="208" t="s">
        <v>38</v>
      </c>
      <c r="O224" s="68"/>
      <c r="P224" s="191">
        <f>O224*H224</f>
        <v>0</v>
      </c>
      <c r="Q224" s="191">
        <v>2.1000000000000001E-4</v>
      </c>
      <c r="R224" s="191">
        <f>Q224*H224</f>
        <v>5.2500000000000003E-3</v>
      </c>
      <c r="S224" s="191">
        <v>0</v>
      </c>
      <c r="T224" s="192">
        <f>S224*H224</f>
        <v>0</v>
      </c>
      <c r="U224" s="31"/>
      <c r="V224" s="31"/>
      <c r="W224" s="31"/>
      <c r="X224" s="31"/>
      <c r="Y224" s="31"/>
      <c r="Z224" s="31"/>
      <c r="AA224" s="31"/>
      <c r="AB224" s="31"/>
      <c r="AC224" s="31"/>
      <c r="AD224" s="31"/>
      <c r="AE224" s="31"/>
      <c r="AR224" s="193" t="s">
        <v>164</v>
      </c>
      <c r="AT224" s="193" t="s">
        <v>185</v>
      </c>
      <c r="AU224" s="193" t="s">
        <v>82</v>
      </c>
      <c r="AY224" s="14" t="s">
        <v>149</v>
      </c>
      <c r="BE224" s="194">
        <f>IF(N224="základní",J224,0)</f>
        <v>0</v>
      </c>
      <c r="BF224" s="194">
        <f>IF(N224="snížená",J224,0)</f>
        <v>0</v>
      </c>
      <c r="BG224" s="194">
        <f>IF(N224="zákl. přenesená",J224,0)</f>
        <v>0</v>
      </c>
      <c r="BH224" s="194">
        <f>IF(N224="sníž. přenesená",J224,0)</f>
        <v>0</v>
      </c>
      <c r="BI224" s="194">
        <f>IF(N224="nulová",J224,0)</f>
        <v>0</v>
      </c>
      <c r="BJ224" s="14" t="s">
        <v>80</v>
      </c>
      <c r="BK224" s="194">
        <f>ROUND(I224*H224,2)</f>
        <v>0</v>
      </c>
      <c r="BL224" s="14" t="s">
        <v>164</v>
      </c>
      <c r="BM224" s="193" t="s">
        <v>1767</v>
      </c>
    </row>
    <row r="225" spans="1:65" s="2" customFormat="1" ht="19.5">
      <c r="A225" s="31"/>
      <c r="B225" s="32"/>
      <c r="C225" s="33"/>
      <c r="D225" s="195" t="s">
        <v>157</v>
      </c>
      <c r="E225" s="33"/>
      <c r="F225" s="196" t="s">
        <v>1768</v>
      </c>
      <c r="G225" s="33"/>
      <c r="H225" s="33"/>
      <c r="I225" s="197"/>
      <c r="J225" s="33"/>
      <c r="K225" s="33"/>
      <c r="L225" s="36"/>
      <c r="M225" s="198"/>
      <c r="N225" s="199"/>
      <c r="O225" s="68"/>
      <c r="P225" s="68"/>
      <c r="Q225" s="68"/>
      <c r="R225" s="68"/>
      <c r="S225" s="68"/>
      <c r="T225" s="69"/>
      <c r="U225" s="31"/>
      <c r="V225" s="31"/>
      <c r="W225" s="31"/>
      <c r="X225" s="31"/>
      <c r="Y225" s="31"/>
      <c r="Z225" s="31"/>
      <c r="AA225" s="31"/>
      <c r="AB225" s="31"/>
      <c r="AC225" s="31"/>
      <c r="AD225" s="31"/>
      <c r="AE225" s="31"/>
      <c r="AT225" s="14" t="s">
        <v>157</v>
      </c>
      <c r="AU225" s="14" t="s">
        <v>82</v>
      </c>
    </row>
    <row r="226" spans="1:65" s="2" customFormat="1" ht="58.5">
      <c r="A226" s="31"/>
      <c r="B226" s="32"/>
      <c r="C226" s="33"/>
      <c r="D226" s="195" t="s">
        <v>1413</v>
      </c>
      <c r="E226" s="33"/>
      <c r="F226" s="220" t="s">
        <v>1769</v>
      </c>
      <c r="G226" s="33"/>
      <c r="H226" s="33"/>
      <c r="I226" s="197"/>
      <c r="J226" s="33"/>
      <c r="K226" s="33"/>
      <c r="L226" s="36"/>
      <c r="M226" s="198"/>
      <c r="N226" s="199"/>
      <c r="O226" s="68"/>
      <c r="P226" s="68"/>
      <c r="Q226" s="68"/>
      <c r="R226" s="68"/>
      <c r="S226" s="68"/>
      <c r="T226" s="69"/>
      <c r="U226" s="31"/>
      <c r="V226" s="31"/>
      <c r="W226" s="31"/>
      <c r="X226" s="31"/>
      <c r="Y226" s="31"/>
      <c r="Z226" s="31"/>
      <c r="AA226" s="31"/>
      <c r="AB226" s="31"/>
      <c r="AC226" s="31"/>
      <c r="AD226" s="31"/>
      <c r="AE226" s="31"/>
      <c r="AT226" s="14" t="s">
        <v>1413</v>
      </c>
      <c r="AU226" s="14" t="s">
        <v>82</v>
      </c>
    </row>
    <row r="227" spans="1:65" s="2" customFormat="1" ht="24.2" customHeight="1">
      <c r="A227" s="31"/>
      <c r="B227" s="32"/>
      <c r="C227" s="200" t="s">
        <v>299</v>
      </c>
      <c r="D227" s="200" t="s">
        <v>185</v>
      </c>
      <c r="E227" s="201" t="s">
        <v>1770</v>
      </c>
      <c r="F227" s="202" t="s">
        <v>1771</v>
      </c>
      <c r="G227" s="203" t="s">
        <v>1638</v>
      </c>
      <c r="H227" s="204">
        <v>25</v>
      </c>
      <c r="I227" s="205"/>
      <c r="J227" s="206">
        <f>ROUND(I227*H227,2)</f>
        <v>0</v>
      </c>
      <c r="K227" s="202" t="s">
        <v>1625</v>
      </c>
      <c r="L227" s="36"/>
      <c r="M227" s="207" t="s">
        <v>1</v>
      </c>
      <c r="N227" s="208" t="s">
        <v>38</v>
      </c>
      <c r="O227" s="68"/>
      <c r="P227" s="191">
        <f>O227*H227</f>
        <v>0</v>
      </c>
      <c r="Q227" s="191">
        <v>4.0000000000000003E-5</v>
      </c>
      <c r="R227" s="191">
        <f>Q227*H227</f>
        <v>1E-3</v>
      </c>
      <c r="S227" s="191">
        <v>0</v>
      </c>
      <c r="T227" s="192">
        <f>S227*H227</f>
        <v>0</v>
      </c>
      <c r="U227" s="31"/>
      <c r="V227" s="31"/>
      <c r="W227" s="31"/>
      <c r="X227" s="31"/>
      <c r="Y227" s="31"/>
      <c r="Z227" s="31"/>
      <c r="AA227" s="31"/>
      <c r="AB227" s="31"/>
      <c r="AC227" s="31"/>
      <c r="AD227" s="31"/>
      <c r="AE227" s="31"/>
      <c r="AR227" s="193" t="s">
        <v>164</v>
      </c>
      <c r="AT227" s="193" t="s">
        <v>185</v>
      </c>
      <c r="AU227" s="193" t="s">
        <v>82</v>
      </c>
      <c r="AY227" s="14" t="s">
        <v>149</v>
      </c>
      <c r="BE227" s="194">
        <f>IF(N227="základní",J227,0)</f>
        <v>0</v>
      </c>
      <c r="BF227" s="194">
        <f>IF(N227="snížená",J227,0)</f>
        <v>0</v>
      </c>
      <c r="BG227" s="194">
        <f>IF(N227="zákl. přenesená",J227,0)</f>
        <v>0</v>
      </c>
      <c r="BH227" s="194">
        <f>IF(N227="sníž. přenesená",J227,0)</f>
        <v>0</v>
      </c>
      <c r="BI227" s="194">
        <f>IF(N227="nulová",J227,0)</f>
        <v>0</v>
      </c>
      <c r="BJ227" s="14" t="s">
        <v>80</v>
      </c>
      <c r="BK227" s="194">
        <f>ROUND(I227*H227,2)</f>
        <v>0</v>
      </c>
      <c r="BL227" s="14" t="s">
        <v>164</v>
      </c>
      <c r="BM227" s="193" t="s">
        <v>1772</v>
      </c>
    </row>
    <row r="228" spans="1:65" s="2" customFormat="1" ht="19.5">
      <c r="A228" s="31"/>
      <c r="B228" s="32"/>
      <c r="C228" s="33"/>
      <c r="D228" s="195" t="s">
        <v>157</v>
      </c>
      <c r="E228" s="33"/>
      <c r="F228" s="196" t="s">
        <v>1773</v>
      </c>
      <c r="G228" s="33"/>
      <c r="H228" s="33"/>
      <c r="I228" s="197"/>
      <c r="J228" s="33"/>
      <c r="K228" s="33"/>
      <c r="L228" s="36"/>
      <c r="M228" s="198"/>
      <c r="N228" s="199"/>
      <c r="O228" s="68"/>
      <c r="P228" s="68"/>
      <c r="Q228" s="68"/>
      <c r="R228" s="68"/>
      <c r="S228" s="68"/>
      <c r="T228" s="69"/>
      <c r="U228" s="31"/>
      <c r="V228" s="31"/>
      <c r="W228" s="31"/>
      <c r="X228" s="31"/>
      <c r="Y228" s="31"/>
      <c r="Z228" s="31"/>
      <c r="AA228" s="31"/>
      <c r="AB228" s="31"/>
      <c r="AC228" s="31"/>
      <c r="AD228" s="31"/>
      <c r="AE228" s="31"/>
      <c r="AT228" s="14" t="s">
        <v>157</v>
      </c>
      <c r="AU228" s="14" t="s">
        <v>82</v>
      </c>
    </row>
    <row r="229" spans="1:65" s="2" customFormat="1" ht="214.5">
      <c r="A229" s="31"/>
      <c r="B229" s="32"/>
      <c r="C229" s="33"/>
      <c r="D229" s="195" t="s">
        <v>1413</v>
      </c>
      <c r="E229" s="33"/>
      <c r="F229" s="220" t="s">
        <v>1774</v>
      </c>
      <c r="G229" s="33"/>
      <c r="H229" s="33"/>
      <c r="I229" s="197"/>
      <c r="J229" s="33"/>
      <c r="K229" s="33"/>
      <c r="L229" s="36"/>
      <c r="M229" s="198"/>
      <c r="N229" s="199"/>
      <c r="O229" s="68"/>
      <c r="P229" s="68"/>
      <c r="Q229" s="68"/>
      <c r="R229" s="68"/>
      <c r="S229" s="68"/>
      <c r="T229" s="69"/>
      <c r="U229" s="31"/>
      <c r="V229" s="31"/>
      <c r="W229" s="31"/>
      <c r="X229" s="31"/>
      <c r="Y229" s="31"/>
      <c r="Z229" s="31"/>
      <c r="AA229" s="31"/>
      <c r="AB229" s="31"/>
      <c r="AC229" s="31"/>
      <c r="AD229" s="31"/>
      <c r="AE229" s="31"/>
      <c r="AT229" s="14" t="s">
        <v>1413</v>
      </c>
      <c r="AU229" s="14" t="s">
        <v>82</v>
      </c>
    </row>
    <row r="230" spans="1:65" s="2" customFormat="1" ht="14.45" customHeight="1">
      <c r="A230" s="31"/>
      <c r="B230" s="32"/>
      <c r="C230" s="200" t="s">
        <v>303</v>
      </c>
      <c r="D230" s="200" t="s">
        <v>185</v>
      </c>
      <c r="E230" s="201" t="s">
        <v>1775</v>
      </c>
      <c r="F230" s="202" t="s">
        <v>1776</v>
      </c>
      <c r="G230" s="203" t="s">
        <v>1638</v>
      </c>
      <c r="H230" s="204">
        <v>2.5</v>
      </c>
      <c r="I230" s="205"/>
      <c r="J230" s="206">
        <f>ROUND(I230*H230,2)</f>
        <v>0</v>
      </c>
      <c r="K230" s="202" t="s">
        <v>1625</v>
      </c>
      <c r="L230" s="36"/>
      <c r="M230" s="207" t="s">
        <v>1</v>
      </c>
      <c r="N230" s="208" t="s">
        <v>38</v>
      </c>
      <c r="O230" s="68"/>
      <c r="P230" s="191">
        <f>O230*H230</f>
        <v>0</v>
      </c>
      <c r="Q230" s="191">
        <v>0</v>
      </c>
      <c r="R230" s="191">
        <f>Q230*H230</f>
        <v>0</v>
      </c>
      <c r="S230" s="191">
        <v>0.26100000000000001</v>
      </c>
      <c r="T230" s="192">
        <f>S230*H230</f>
        <v>0.65250000000000008</v>
      </c>
      <c r="U230" s="31"/>
      <c r="V230" s="31"/>
      <c r="W230" s="31"/>
      <c r="X230" s="31"/>
      <c r="Y230" s="31"/>
      <c r="Z230" s="31"/>
      <c r="AA230" s="31"/>
      <c r="AB230" s="31"/>
      <c r="AC230" s="31"/>
      <c r="AD230" s="31"/>
      <c r="AE230" s="31"/>
      <c r="AR230" s="193" t="s">
        <v>164</v>
      </c>
      <c r="AT230" s="193" t="s">
        <v>185</v>
      </c>
      <c r="AU230" s="193" t="s">
        <v>82</v>
      </c>
      <c r="AY230" s="14" t="s">
        <v>149</v>
      </c>
      <c r="BE230" s="194">
        <f>IF(N230="základní",J230,0)</f>
        <v>0</v>
      </c>
      <c r="BF230" s="194">
        <f>IF(N230="snížená",J230,0)</f>
        <v>0</v>
      </c>
      <c r="BG230" s="194">
        <f>IF(N230="zákl. přenesená",J230,0)</f>
        <v>0</v>
      </c>
      <c r="BH230" s="194">
        <f>IF(N230="sníž. přenesená",J230,0)</f>
        <v>0</v>
      </c>
      <c r="BI230" s="194">
        <f>IF(N230="nulová",J230,0)</f>
        <v>0</v>
      </c>
      <c r="BJ230" s="14" t="s">
        <v>80</v>
      </c>
      <c r="BK230" s="194">
        <f>ROUND(I230*H230,2)</f>
        <v>0</v>
      </c>
      <c r="BL230" s="14" t="s">
        <v>164</v>
      </c>
      <c r="BM230" s="193" t="s">
        <v>1777</v>
      </c>
    </row>
    <row r="231" spans="1:65" s="2" customFormat="1" ht="29.25">
      <c r="A231" s="31"/>
      <c r="B231" s="32"/>
      <c r="C231" s="33"/>
      <c r="D231" s="195" t="s">
        <v>157</v>
      </c>
      <c r="E231" s="33"/>
      <c r="F231" s="196" t="s">
        <v>1778</v>
      </c>
      <c r="G231" s="33"/>
      <c r="H231" s="33"/>
      <c r="I231" s="197"/>
      <c r="J231" s="33"/>
      <c r="K231" s="33"/>
      <c r="L231" s="36"/>
      <c r="M231" s="198"/>
      <c r="N231" s="199"/>
      <c r="O231" s="68"/>
      <c r="P231" s="68"/>
      <c r="Q231" s="68"/>
      <c r="R231" s="68"/>
      <c r="S231" s="68"/>
      <c r="T231" s="69"/>
      <c r="U231" s="31"/>
      <c r="V231" s="31"/>
      <c r="W231" s="31"/>
      <c r="X231" s="31"/>
      <c r="Y231" s="31"/>
      <c r="Z231" s="31"/>
      <c r="AA231" s="31"/>
      <c r="AB231" s="31"/>
      <c r="AC231" s="31"/>
      <c r="AD231" s="31"/>
      <c r="AE231" s="31"/>
      <c r="AT231" s="14" t="s">
        <v>157</v>
      </c>
      <c r="AU231" s="14" t="s">
        <v>82</v>
      </c>
    </row>
    <row r="232" spans="1:65" s="2" customFormat="1" ht="24.2" customHeight="1">
      <c r="A232" s="31"/>
      <c r="B232" s="32"/>
      <c r="C232" s="200" t="s">
        <v>307</v>
      </c>
      <c r="D232" s="200" t="s">
        <v>185</v>
      </c>
      <c r="E232" s="201" t="s">
        <v>1779</v>
      </c>
      <c r="F232" s="202" t="s">
        <v>1780</v>
      </c>
      <c r="G232" s="203" t="s">
        <v>1638</v>
      </c>
      <c r="H232" s="204">
        <v>8.1999999999999993</v>
      </c>
      <c r="I232" s="205"/>
      <c r="J232" s="206">
        <f>ROUND(I232*H232,2)</f>
        <v>0</v>
      </c>
      <c r="K232" s="202" t="s">
        <v>1625</v>
      </c>
      <c r="L232" s="36"/>
      <c r="M232" s="207" t="s">
        <v>1</v>
      </c>
      <c r="N232" s="208" t="s">
        <v>38</v>
      </c>
      <c r="O232" s="68"/>
      <c r="P232" s="191">
        <f>O232*H232</f>
        <v>0</v>
      </c>
      <c r="Q232" s="191">
        <v>0</v>
      </c>
      <c r="R232" s="191">
        <f>Q232*H232</f>
        <v>0</v>
      </c>
      <c r="S232" s="191">
        <v>6.2E-2</v>
      </c>
      <c r="T232" s="192">
        <f>S232*H232</f>
        <v>0.50839999999999996</v>
      </c>
      <c r="U232" s="31"/>
      <c r="V232" s="31"/>
      <c r="W232" s="31"/>
      <c r="X232" s="31"/>
      <c r="Y232" s="31"/>
      <c r="Z232" s="31"/>
      <c r="AA232" s="31"/>
      <c r="AB232" s="31"/>
      <c r="AC232" s="31"/>
      <c r="AD232" s="31"/>
      <c r="AE232" s="31"/>
      <c r="AR232" s="193" t="s">
        <v>164</v>
      </c>
      <c r="AT232" s="193" t="s">
        <v>185</v>
      </c>
      <c r="AU232" s="193" t="s">
        <v>82</v>
      </c>
      <c r="AY232" s="14" t="s">
        <v>149</v>
      </c>
      <c r="BE232" s="194">
        <f>IF(N232="základní",J232,0)</f>
        <v>0</v>
      </c>
      <c r="BF232" s="194">
        <f>IF(N232="snížená",J232,0)</f>
        <v>0</v>
      </c>
      <c r="BG232" s="194">
        <f>IF(N232="zákl. přenesená",J232,0)</f>
        <v>0</v>
      </c>
      <c r="BH232" s="194">
        <f>IF(N232="sníž. přenesená",J232,0)</f>
        <v>0</v>
      </c>
      <c r="BI232" s="194">
        <f>IF(N232="nulová",J232,0)</f>
        <v>0</v>
      </c>
      <c r="BJ232" s="14" t="s">
        <v>80</v>
      </c>
      <c r="BK232" s="194">
        <f>ROUND(I232*H232,2)</f>
        <v>0</v>
      </c>
      <c r="BL232" s="14" t="s">
        <v>164</v>
      </c>
      <c r="BM232" s="193" t="s">
        <v>1781</v>
      </c>
    </row>
    <row r="233" spans="1:65" s="2" customFormat="1" ht="29.25">
      <c r="A233" s="31"/>
      <c r="B233" s="32"/>
      <c r="C233" s="33"/>
      <c r="D233" s="195" t="s">
        <v>157</v>
      </c>
      <c r="E233" s="33"/>
      <c r="F233" s="196" t="s">
        <v>1782</v>
      </c>
      <c r="G233" s="33"/>
      <c r="H233" s="33"/>
      <c r="I233" s="197"/>
      <c r="J233" s="33"/>
      <c r="K233" s="33"/>
      <c r="L233" s="36"/>
      <c r="M233" s="198"/>
      <c r="N233" s="199"/>
      <c r="O233" s="68"/>
      <c r="P233" s="68"/>
      <c r="Q233" s="68"/>
      <c r="R233" s="68"/>
      <c r="S233" s="68"/>
      <c r="T233" s="69"/>
      <c r="U233" s="31"/>
      <c r="V233" s="31"/>
      <c r="W233" s="31"/>
      <c r="X233" s="31"/>
      <c r="Y233" s="31"/>
      <c r="Z233" s="31"/>
      <c r="AA233" s="31"/>
      <c r="AB233" s="31"/>
      <c r="AC233" s="31"/>
      <c r="AD233" s="31"/>
      <c r="AE233" s="31"/>
      <c r="AT233" s="14" t="s">
        <v>157</v>
      </c>
      <c r="AU233" s="14" t="s">
        <v>82</v>
      </c>
    </row>
    <row r="234" spans="1:65" s="2" customFormat="1" ht="29.25">
      <c r="A234" s="31"/>
      <c r="B234" s="32"/>
      <c r="C234" s="33"/>
      <c r="D234" s="195" t="s">
        <v>1413</v>
      </c>
      <c r="E234" s="33"/>
      <c r="F234" s="220" t="s">
        <v>1783</v>
      </c>
      <c r="G234" s="33"/>
      <c r="H234" s="33"/>
      <c r="I234" s="197"/>
      <c r="J234" s="33"/>
      <c r="K234" s="33"/>
      <c r="L234" s="36"/>
      <c r="M234" s="198"/>
      <c r="N234" s="199"/>
      <c r="O234" s="68"/>
      <c r="P234" s="68"/>
      <c r="Q234" s="68"/>
      <c r="R234" s="68"/>
      <c r="S234" s="68"/>
      <c r="T234" s="69"/>
      <c r="U234" s="31"/>
      <c r="V234" s="31"/>
      <c r="W234" s="31"/>
      <c r="X234" s="31"/>
      <c r="Y234" s="31"/>
      <c r="Z234" s="31"/>
      <c r="AA234" s="31"/>
      <c r="AB234" s="31"/>
      <c r="AC234" s="31"/>
      <c r="AD234" s="31"/>
      <c r="AE234" s="31"/>
      <c r="AT234" s="14" t="s">
        <v>1413</v>
      </c>
      <c r="AU234" s="14" t="s">
        <v>82</v>
      </c>
    </row>
    <row r="235" spans="1:65" s="2" customFormat="1" ht="14.45" customHeight="1">
      <c r="A235" s="31"/>
      <c r="B235" s="32"/>
      <c r="C235" s="200" t="s">
        <v>311</v>
      </c>
      <c r="D235" s="200" t="s">
        <v>185</v>
      </c>
      <c r="E235" s="201" t="s">
        <v>1784</v>
      </c>
      <c r="F235" s="202" t="s">
        <v>1785</v>
      </c>
      <c r="G235" s="203" t="s">
        <v>1638</v>
      </c>
      <c r="H235" s="204">
        <v>4.5999999999999996</v>
      </c>
      <c r="I235" s="205"/>
      <c r="J235" s="206">
        <f>ROUND(I235*H235,2)</f>
        <v>0</v>
      </c>
      <c r="K235" s="202" t="s">
        <v>1625</v>
      </c>
      <c r="L235" s="36"/>
      <c r="M235" s="207" t="s">
        <v>1</v>
      </c>
      <c r="N235" s="208" t="s">
        <v>38</v>
      </c>
      <c r="O235" s="68"/>
      <c r="P235" s="191">
        <f>O235*H235</f>
        <v>0</v>
      </c>
      <c r="Q235" s="191">
        <v>0</v>
      </c>
      <c r="R235" s="191">
        <f>Q235*H235</f>
        <v>0</v>
      </c>
      <c r="S235" s="191">
        <v>8.7999999999999995E-2</v>
      </c>
      <c r="T235" s="192">
        <f>S235*H235</f>
        <v>0.40479999999999994</v>
      </c>
      <c r="U235" s="31"/>
      <c r="V235" s="31"/>
      <c r="W235" s="31"/>
      <c r="X235" s="31"/>
      <c r="Y235" s="31"/>
      <c r="Z235" s="31"/>
      <c r="AA235" s="31"/>
      <c r="AB235" s="31"/>
      <c r="AC235" s="31"/>
      <c r="AD235" s="31"/>
      <c r="AE235" s="31"/>
      <c r="AR235" s="193" t="s">
        <v>164</v>
      </c>
      <c r="AT235" s="193" t="s">
        <v>185</v>
      </c>
      <c r="AU235" s="193" t="s">
        <v>82</v>
      </c>
      <c r="AY235" s="14" t="s">
        <v>149</v>
      </c>
      <c r="BE235" s="194">
        <f>IF(N235="základní",J235,0)</f>
        <v>0</v>
      </c>
      <c r="BF235" s="194">
        <f>IF(N235="snížená",J235,0)</f>
        <v>0</v>
      </c>
      <c r="BG235" s="194">
        <f>IF(N235="zákl. přenesená",J235,0)</f>
        <v>0</v>
      </c>
      <c r="BH235" s="194">
        <f>IF(N235="sníž. přenesená",J235,0)</f>
        <v>0</v>
      </c>
      <c r="BI235" s="194">
        <f>IF(N235="nulová",J235,0)</f>
        <v>0</v>
      </c>
      <c r="BJ235" s="14" t="s">
        <v>80</v>
      </c>
      <c r="BK235" s="194">
        <f>ROUND(I235*H235,2)</f>
        <v>0</v>
      </c>
      <c r="BL235" s="14" t="s">
        <v>164</v>
      </c>
      <c r="BM235" s="193" t="s">
        <v>1786</v>
      </c>
    </row>
    <row r="236" spans="1:65" s="2" customFormat="1" ht="19.5">
      <c r="A236" s="31"/>
      <c r="B236" s="32"/>
      <c r="C236" s="33"/>
      <c r="D236" s="195" t="s">
        <v>157</v>
      </c>
      <c r="E236" s="33"/>
      <c r="F236" s="196" t="s">
        <v>1787</v>
      </c>
      <c r="G236" s="33"/>
      <c r="H236" s="33"/>
      <c r="I236" s="197"/>
      <c r="J236" s="33"/>
      <c r="K236" s="33"/>
      <c r="L236" s="36"/>
      <c r="M236" s="198"/>
      <c r="N236" s="199"/>
      <c r="O236" s="68"/>
      <c r="P236" s="68"/>
      <c r="Q236" s="68"/>
      <c r="R236" s="68"/>
      <c r="S236" s="68"/>
      <c r="T236" s="69"/>
      <c r="U236" s="31"/>
      <c r="V236" s="31"/>
      <c r="W236" s="31"/>
      <c r="X236" s="31"/>
      <c r="Y236" s="31"/>
      <c r="Z236" s="31"/>
      <c r="AA236" s="31"/>
      <c r="AB236" s="31"/>
      <c r="AC236" s="31"/>
      <c r="AD236" s="31"/>
      <c r="AE236" s="31"/>
      <c r="AT236" s="14" t="s">
        <v>157</v>
      </c>
      <c r="AU236" s="14" t="s">
        <v>82</v>
      </c>
    </row>
    <row r="237" spans="1:65" s="2" customFormat="1" ht="29.25">
      <c r="A237" s="31"/>
      <c r="B237" s="32"/>
      <c r="C237" s="33"/>
      <c r="D237" s="195" t="s">
        <v>1413</v>
      </c>
      <c r="E237" s="33"/>
      <c r="F237" s="220" t="s">
        <v>1783</v>
      </c>
      <c r="G237" s="33"/>
      <c r="H237" s="33"/>
      <c r="I237" s="197"/>
      <c r="J237" s="33"/>
      <c r="K237" s="33"/>
      <c r="L237" s="36"/>
      <c r="M237" s="198"/>
      <c r="N237" s="199"/>
      <c r="O237" s="68"/>
      <c r="P237" s="68"/>
      <c r="Q237" s="68"/>
      <c r="R237" s="68"/>
      <c r="S237" s="68"/>
      <c r="T237" s="69"/>
      <c r="U237" s="31"/>
      <c r="V237" s="31"/>
      <c r="W237" s="31"/>
      <c r="X237" s="31"/>
      <c r="Y237" s="31"/>
      <c r="Z237" s="31"/>
      <c r="AA237" s="31"/>
      <c r="AB237" s="31"/>
      <c r="AC237" s="31"/>
      <c r="AD237" s="31"/>
      <c r="AE237" s="31"/>
      <c r="AT237" s="14" t="s">
        <v>1413</v>
      </c>
      <c r="AU237" s="14" t="s">
        <v>82</v>
      </c>
    </row>
    <row r="238" spans="1:65" s="2" customFormat="1" ht="24.2" customHeight="1">
      <c r="A238" s="31"/>
      <c r="B238" s="32"/>
      <c r="C238" s="200" t="s">
        <v>316</v>
      </c>
      <c r="D238" s="200" t="s">
        <v>185</v>
      </c>
      <c r="E238" s="201" t="s">
        <v>1788</v>
      </c>
      <c r="F238" s="202" t="s">
        <v>1789</v>
      </c>
      <c r="G238" s="203" t="s">
        <v>197</v>
      </c>
      <c r="H238" s="204">
        <v>2</v>
      </c>
      <c r="I238" s="205"/>
      <c r="J238" s="206">
        <f>ROUND(I238*H238,2)</f>
        <v>0</v>
      </c>
      <c r="K238" s="202" t="s">
        <v>1625</v>
      </c>
      <c r="L238" s="36"/>
      <c r="M238" s="207" t="s">
        <v>1</v>
      </c>
      <c r="N238" s="208" t="s">
        <v>38</v>
      </c>
      <c r="O238" s="68"/>
      <c r="P238" s="191">
        <f>O238*H238</f>
        <v>0</v>
      </c>
      <c r="Q238" s="191">
        <v>0</v>
      </c>
      <c r="R238" s="191">
        <f>Q238*H238</f>
        <v>0</v>
      </c>
      <c r="S238" s="191">
        <v>8.0000000000000002E-3</v>
      </c>
      <c r="T238" s="192">
        <f>S238*H238</f>
        <v>1.6E-2</v>
      </c>
      <c r="U238" s="31"/>
      <c r="V238" s="31"/>
      <c r="W238" s="31"/>
      <c r="X238" s="31"/>
      <c r="Y238" s="31"/>
      <c r="Z238" s="31"/>
      <c r="AA238" s="31"/>
      <c r="AB238" s="31"/>
      <c r="AC238" s="31"/>
      <c r="AD238" s="31"/>
      <c r="AE238" s="31"/>
      <c r="AR238" s="193" t="s">
        <v>164</v>
      </c>
      <c r="AT238" s="193" t="s">
        <v>185</v>
      </c>
      <c r="AU238" s="193" t="s">
        <v>82</v>
      </c>
      <c r="AY238" s="14" t="s">
        <v>149</v>
      </c>
      <c r="BE238" s="194">
        <f>IF(N238="základní",J238,0)</f>
        <v>0</v>
      </c>
      <c r="BF238" s="194">
        <f>IF(N238="snížená",J238,0)</f>
        <v>0</v>
      </c>
      <c r="BG238" s="194">
        <f>IF(N238="zákl. přenesená",J238,0)</f>
        <v>0</v>
      </c>
      <c r="BH238" s="194">
        <f>IF(N238="sníž. přenesená",J238,0)</f>
        <v>0</v>
      </c>
      <c r="BI238" s="194">
        <f>IF(N238="nulová",J238,0)</f>
        <v>0</v>
      </c>
      <c r="BJ238" s="14" t="s">
        <v>80</v>
      </c>
      <c r="BK238" s="194">
        <f>ROUND(I238*H238,2)</f>
        <v>0</v>
      </c>
      <c r="BL238" s="14" t="s">
        <v>164</v>
      </c>
      <c r="BM238" s="193" t="s">
        <v>1790</v>
      </c>
    </row>
    <row r="239" spans="1:65" s="2" customFormat="1" ht="29.25">
      <c r="A239" s="31"/>
      <c r="B239" s="32"/>
      <c r="C239" s="33"/>
      <c r="D239" s="195" t="s">
        <v>157</v>
      </c>
      <c r="E239" s="33"/>
      <c r="F239" s="196" t="s">
        <v>1791</v>
      </c>
      <c r="G239" s="33"/>
      <c r="H239" s="33"/>
      <c r="I239" s="197"/>
      <c r="J239" s="33"/>
      <c r="K239" s="33"/>
      <c r="L239" s="36"/>
      <c r="M239" s="198"/>
      <c r="N239" s="199"/>
      <c r="O239" s="68"/>
      <c r="P239" s="68"/>
      <c r="Q239" s="68"/>
      <c r="R239" s="68"/>
      <c r="S239" s="68"/>
      <c r="T239" s="69"/>
      <c r="U239" s="31"/>
      <c r="V239" s="31"/>
      <c r="W239" s="31"/>
      <c r="X239" s="31"/>
      <c r="Y239" s="31"/>
      <c r="Z239" s="31"/>
      <c r="AA239" s="31"/>
      <c r="AB239" s="31"/>
      <c r="AC239" s="31"/>
      <c r="AD239" s="31"/>
      <c r="AE239" s="31"/>
      <c r="AT239" s="14" t="s">
        <v>157</v>
      </c>
      <c r="AU239" s="14" t="s">
        <v>82</v>
      </c>
    </row>
    <row r="240" spans="1:65" s="2" customFormat="1" ht="24.2" customHeight="1">
      <c r="A240" s="31"/>
      <c r="B240" s="32"/>
      <c r="C240" s="200" t="s">
        <v>320</v>
      </c>
      <c r="D240" s="200" t="s">
        <v>185</v>
      </c>
      <c r="E240" s="201" t="s">
        <v>1792</v>
      </c>
      <c r="F240" s="202" t="s">
        <v>1793</v>
      </c>
      <c r="G240" s="203" t="s">
        <v>197</v>
      </c>
      <c r="H240" s="204">
        <v>4</v>
      </c>
      <c r="I240" s="205"/>
      <c r="J240" s="206">
        <f>ROUND(I240*H240,2)</f>
        <v>0</v>
      </c>
      <c r="K240" s="202" t="s">
        <v>1625</v>
      </c>
      <c r="L240" s="36"/>
      <c r="M240" s="207" t="s">
        <v>1</v>
      </c>
      <c r="N240" s="208" t="s">
        <v>38</v>
      </c>
      <c r="O240" s="68"/>
      <c r="P240" s="191">
        <f>O240*H240</f>
        <v>0</v>
      </c>
      <c r="Q240" s="191">
        <v>0</v>
      </c>
      <c r="R240" s="191">
        <f>Q240*H240</f>
        <v>0</v>
      </c>
      <c r="S240" s="191">
        <v>7.3999999999999996E-2</v>
      </c>
      <c r="T240" s="192">
        <f>S240*H240</f>
        <v>0.29599999999999999</v>
      </c>
      <c r="U240" s="31"/>
      <c r="V240" s="31"/>
      <c r="W240" s="31"/>
      <c r="X240" s="31"/>
      <c r="Y240" s="31"/>
      <c r="Z240" s="31"/>
      <c r="AA240" s="31"/>
      <c r="AB240" s="31"/>
      <c r="AC240" s="31"/>
      <c r="AD240" s="31"/>
      <c r="AE240" s="31"/>
      <c r="AR240" s="193" t="s">
        <v>164</v>
      </c>
      <c r="AT240" s="193" t="s">
        <v>185</v>
      </c>
      <c r="AU240" s="193" t="s">
        <v>82</v>
      </c>
      <c r="AY240" s="14" t="s">
        <v>149</v>
      </c>
      <c r="BE240" s="194">
        <f>IF(N240="základní",J240,0)</f>
        <v>0</v>
      </c>
      <c r="BF240" s="194">
        <f>IF(N240="snížená",J240,0)</f>
        <v>0</v>
      </c>
      <c r="BG240" s="194">
        <f>IF(N240="zákl. přenesená",J240,0)</f>
        <v>0</v>
      </c>
      <c r="BH240" s="194">
        <f>IF(N240="sníž. přenesená",J240,0)</f>
        <v>0</v>
      </c>
      <c r="BI240" s="194">
        <f>IF(N240="nulová",J240,0)</f>
        <v>0</v>
      </c>
      <c r="BJ240" s="14" t="s">
        <v>80</v>
      </c>
      <c r="BK240" s="194">
        <f>ROUND(I240*H240,2)</f>
        <v>0</v>
      </c>
      <c r="BL240" s="14" t="s">
        <v>164</v>
      </c>
      <c r="BM240" s="193" t="s">
        <v>1794</v>
      </c>
    </row>
    <row r="241" spans="1:65" s="2" customFormat="1" ht="29.25">
      <c r="A241" s="31"/>
      <c r="B241" s="32"/>
      <c r="C241" s="33"/>
      <c r="D241" s="195" t="s">
        <v>157</v>
      </c>
      <c r="E241" s="33"/>
      <c r="F241" s="196" t="s">
        <v>1795</v>
      </c>
      <c r="G241" s="33"/>
      <c r="H241" s="33"/>
      <c r="I241" s="197"/>
      <c r="J241" s="33"/>
      <c r="K241" s="33"/>
      <c r="L241" s="36"/>
      <c r="M241" s="198"/>
      <c r="N241" s="199"/>
      <c r="O241" s="68"/>
      <c r="P241" s="68"/>
      <c r="Q241" s="68"/>
      <c r="R241" s="68"/>
      <c r="S241" s="68"/>
      <c r="T241" s="69"/>
      <c r="U241" s="31"/>
      <c r="V241" s="31"/>
      <c r="W241" s="31"/>
      <c r="X241" s="31"/>
      <c r="Y241" s="31"/>
      <c r="Z241" s="31"/>
      <c r="AA241" s="31"/>
      <c r="AB241" s="31"/>
      <c r="AC241" s="31"/>
      <c r="AD241" s="31"/>
      <c r="AE241" s="31"/>
      <c r="AT241" s="14" t="s">
        <v>157</v>
      </c>
      <c r="AU241" s="14" t="s">
        <v>82</v>
      </c>
    </row>
    <row r="242" spans="1:65" s="2" customFormat="1" ht="24.2" customHeight="1">
      <c r="A242" s="31"/>
      <c r="B242" s="32"/>
      <c r="C242" s="200" t="s">
        <v>324</v>
      </c>
      <c r="D242" s="200" t="s">
        <v>185</v>
      </c>
      <c r="E242" s="201" t="s">
        <v>1796</v>
      </c>
      <c r="F242" s="202" t="s">
        <v>1797</v>
      </c>
      <c r="G242" s="203" t="s">
        <v>197</v>
      </c>
      <c r="H242" s="204">
        <v>4</v>
      </c>
      <c r="I242" s="205"/>
      <c r="J242" s="206">
        <f>ROUND(I242*H242,2)</f>
        <v>0</v>
      </c>
      <c r="K242" s="202" t="s">
        <v>1625</v>
      </c>
      <c r="L242" s="36"/>
      <c r="M242" s="207" t="s">
        <v>1</v>
      </c>
      <c r="N242" s="208" t="s">
        <v>38</v>
      </c>
      <c r="O242" s="68"/>
      <c r="P242" s="191">
        <f>O242*H242</f>
        <v>0</v>
      </c>
      <c r="Q242" s="191">
        <v>0</v>
      </c>
      <c r="R242" s="191">
        <f>Q242*H242</f>
        <v>0</v>
      </c>
      <c r="S242" s="191">
        <v>0.20699999999999999</v>
      </c>
      <c r="T242" s="192">
        <f>S242*H242</f>
        <v>0.82799999999999996</v>
      </c>
      <c r="U242" s="31"/>
      <c r="V242" s="31"/>
      <c r="W242" s="31"/>
      <c r="X242" s="31"/>
      <c r="Y242" s="31"/>
      <c r="Z242" s="31"/>
      <c r="AA242" s="31"/>
      <c r="AB242" s="31"/>
      <c r="AC242" s="31"/>
      <c r="AD242" s="31"/>
      <c r="AE242" s="31"/>
      <c r="AR242" s="193" t="s">
        <v>164</v>
      </c>
      <c r="AT242" s="193" t="s">
        <v>185</v>
      </c>
      <c r="AU242" s="193" t="s">
        <v>82</v>
      </c>
      <c r="AY242" s="14" t="s">
        <v>149</v>
      </c>
      <c r="BE242" s="194">
        <f>IF(N242="základní",J242,0)</f>
        <v>0</v>
      </c>
      <c r="BF242" s="194">
        <f>IF(N242="snížená",J242,0)</f>
        <v>0</v>
      </c>
      <c r="BG242" s="194">
        <f>IF(N242="zákl. přenesená",J242,0)</f>
        <v>0</v>
      </c>
      <c r="BH242" s="194">
        <f>IF(N242="sníž. přenesená",J242,0)</f>
        <v>0</v>
      </c>
      <c r="BI242" s="194">
        <f>IF(N242="nulová",J242,0)</f>
        <v>0</v>
      </c>
      <c r="BJ242" s="14" t="s">
        <v>80</v>
      </c>
      <c r="BK242" s="194">
        <f>ROUND(I242*H242,2)</f>
        <v>0</v>
      </c>
      <c r="BL242" s="14" t="s">
        <v>164</v>
      </c>
      <c r="BM242" s="193" t="s">
        <v>1798</v>
      </c>
    </row>
    <row r="243" spans="1:65" s="2" customFormat="1" ht="29.25">
      <c r="A243" s="31"/>
      <c r="B243" s="32"/>
      <c r="C243" s="33"/>
      <c r="D243" s="195" t="s">
        <v>157</v>
      </c>
      <c r="E243" s="33"/>
      <c r="F243" s="196" t="s">
        <v>1799</v>
      </c>
      <c r="G243" s="33"/>
      <c r="H243" s="33"/>
      <c r="I243" s="197"/>
      <c r="J243" s="33"/>
      <c r="K243" s="33"/>
      <c r="L243" s="36"/>
      <c r="M243" s="198"/>
      <c r="N243" s="199"/>
      <c r="O243" s="68"/>
      <c r="P243" s="68"/>
      <c r="Q243" s="68"/>
      <c r="R243" s="68"/>
      <c r="S243" s="68"/>
      <c r="T243" s="69"/>
      <c r="U243" s="31"/>
      <c r="V243" s="31"/>
      <c r="W243" s="31"/>
      <c r="X243" s="31"/>
      <c r="Y243" s="31"/>
      <c r="Z243" s="31"/>
      <c r="AA243" s="31"/>
      <c r="AB243" s="31"/>
      <c r="AC243" s="31"/>
      <c r="AD243" s="31"/>
      <c r="AE243" s="31"/>
      <c r="AT243" s="14" t="s">
        <v>157</v>
      </c>
      <c r="AU243" s="14" t="s">
        <v>82</v>
      </c>
    </row>
    <row r="244" spans="1:65" s="2" customFormat="1" ht="24.2" customHeight="1">
      <c r="A244" s="31"/>
      <c r="B244" s="32"/>
      <c r="C244" s="200" t="s">
        <v>329</v>
      </c>
      <c r="D244" s="200" t="s">
        <v>185</v>
      </c>
      <c r="E244" s="201" t="s">
        <v>1800</v>
      </c>
      <c r="F244" s="202" t="s">
        <v>1801</v>
      </c>
      <c r="G244" s="203" t="s">
        <v>197</v>
      </c>
      <c r="H244" s="204">
        <v>4</v>
      </c>
      <c r="I244" s="205"/>
      <c r="J244" s="206">
        <f>ROUND(I244*H244,2)</f>
        <v>0</v>
      </c>
      <c r="K244" s="202" t="s">
        <v>1625</v>
      </c>
      <c r="L244" s="36"/>
      <c r="M244" s="207" t="s">
        <v>1</v>
      </c>
      <c r="N244" s="208" t="s">
        <v>38</v>
      </c>
      <c r="O244" s="68"/>
      <c r="P244" s="191">
        <f>O244*H244</f>
        <v>0</v>
      </c>
      <c r="Q244" s="191">
        <v>0</v>
      </c>
      <c r="R244" s="191">
        <f>Q244*H244</f>
        <v>0</v>
      </c>
      <c r="S244" s="191">
        <v>0.09</v>
      </c>
      <c r="T244" s="192">
        <f>S244*H244</f>
        <v>0.36</v>
      </c>
      <c r="U244" s="31"/>
      <c r="V244" s="31"/>
      <c r="W244" s="31"/>
      <c r="X244" s="31"/>
      <c r="Y244" s="31"/>
      <c r="Z244" s="31"/>
      <c r="AA244" s="31"/>
      <c r="AB244" s="31"/>
      <c r="AC244" s="31"/>
      <c r="AD244" s="31"/>
      <c r="AE244" s="31"/>
      <c r="AR244" s="193" t="s">
        <v>164</v>
      </c>
      <c r="AT244" s="193" t="s">
        <v>185</v>
      </c>
      <c r="AU244" s="193" t="s">
        <v>82</v>
      </c>
      <c r="AY244" s="14" t="s">
        <v>149</v>
      </c>
      <c r="BE244" s="194">
        <f>IF(N244="základní",J244,0)</f>
        <v>0</v>
      </c>
      <c r="BF244" s="194">
        <f>IF(N244="snížená",J244,0)</f>
        <v>0</v>
      </c>
      <c r="BG244" s="194">
        <f>IF(N244="zákl. přenesená",J244,0)</f>
        <v>0</v>
      </c>
      <c r="BH244" s="194">
        <f>IF(N244="sníž. přenesená",J244,0)</f>
        <v>0</v>
      </c>
      <c r="BI244" s="194">
        <f>IF(N244="nulová",J244,0)</f>
        <v>0</v>
      </c>
      <c r="BJ244" s="14" t="s">
        <v>80</v>
      </c>
      <c r="BK244" s="194">
        <f>ROUND(I244*H244,2)</f>
        <v>0</v>
      </c>
      <c r="BL244" s="14" t="s">
        <v>164</v>
      </c>
      <c r="BM244" s="193" t="s">
        <v>1802</v>
      </c>
    </row>
    <row r="245" spans="1:65" s="2" customFormat="1" ht="19.5">
      <c r="A245" s="31"/>
      <c r="B245" s="32"/>
      <c r="C245" s="33"/>
      <c r="D245" s="195" t="s">
        <v>157</v>
      </c>
      <c r="E245" s="33"/>
      <c r="F245" s="196" t="s">
        <v>1803</v>
      </c>
      <c r="G245" s="33"/>
      <c r="H245" s="33"/>
      <c r="I245" s="197"/>
      <c r="J245" s="33"/>
      <c r="K245" s="33"/>
      <c r="L245" s="36"/>
      <c r="M245" s="198"/>
      <c r="N245" s="199"/>
      <c r="O245" s="68"/>
      <c r="P245" s="68"/>
      <c r="Q245" s="68"/>
      <c r="R245" s="68"/>
      <c r="S245" s="68"/>
      <c r="T245" s="69"/>
      <c r="U245" s="31"/>
      <c r="V245" s="31"/>
      <c r="W245" s="31"/>
      <c r="X245" s="31"/>
      <c r="Y245" s="31"/>
      <c r="Z245" s="31"/>
      <c r="AA245" s="31"/>
      <c r="AB245" s="31"/>
      <c r="AC245" s="31"/>
      <c r="AD245" s="31"/>
      <c r="AE245" s="31"/>
      <c r="AT245" s="14" t="s">
        <v>157</v>
      </c>
      <c r="AU245" s="14" t="s">
        <v>82</v>
      </c>
    </row>
    <row r="246" spans="1:65" s="2" customFormat="1" ht="24.2" customHeight="1">
      <c r="A246" s="31"/>
      <c r="B246" s="32"/>
      <c r="C246" s="200" t="s">
        <v>334</v>
      </c>
      <c r="D246" s="200" t="s">
        <v>185</v>
      </c>
      <c r="E246" s="201" t="s">
        <v>1804</v>
      </c>
      <c r="F246" s="202" t="s">
        <v>1805</v>
      </c>
      <c r="G246" s="203" t="s">
        <v>153</v>
      </c>
      <c r="H246" s="204">
        <v>25</v>
      </c>
      <c r="I246" s="205"/>
      <c r="J246" s="206">
        <f>ROUND(I246*H246,2)</f>
        <v>0</v>
      </c>
      <c r="K246" s="202" t="s">
        <v>1625</v>
      </c>
      <c r="L246" s="36"/>
      <c r="M246" s="207" t="s">
        <v>1</v>
      </c>
      <c r="N246" s="208" t="s">
        <v>38</v>
      </c>
      <c r="O246" s="68"/>
      <c r="P246" s="191">
        <f>O246*H246</f>
        <v>0</v>
      </c>
      <c r="Q246" s="191">
        <v>0</v>
      </c>
      <c r="R246" s="191">
        <f>Q246*H246</f>
        <v>0</v>
      </c>
      <c r="S246" s="191">
        <v>4.0000000000000001E-3</v>
      </c>
      <c r="T246" s="192">
        <f>S246*H246</f>
        <v>0.1</v>
      </c>
      <c r="U246" s="31"/>
      <c r="V246" s="31"/>
      <c r="W246" s="31"/>
      <c r="X246" s="31"/>
      <c r="Y246" s="31"/>
      <c r="Z246" s="31"/>
      <c r="AA246" s="31"/>
      <c r="AB246" s="31"/>
      <c r="AC246" s="31"/>
      <c r="AD246" s="31"/>
      <c r="AE246" s="31"/>
      <c r="AR246" s="193" t="s">
        <v>164</v>
      </c>
      <c r="AT246" s="193" t="s">
        <v>185</v>
      </c>
      <c r="AU246" s="193" t="s">
        <v>82</v>
      </c>
      <c r="AY246" s="14" t="s">
        <v>149</v>
      </c>
      <c r="BE246" s="194">
        <f>IF(N246="základní",J246,0)</f>
        <v>0</v>
      </c>
      <c r="BF246" s="194">
        <f>IF(N246="snížená",J246,0)</f>
        <v>0</v>
      </c>
      <c r="BG246" s="194">
        <f>IF(N246="zákl. přenesená",J246,0)</f>
        <v>0</v>
      </c>
      <c r="BH246" s="194">
        <f>IF(N246="sníž. přenesená",J246,0)</f>
        <v>0</v>
      </c>
      <c r="BI246" s="194">
        <f>IF(N246="nulová",J246,0)</f>
        <v>0</v>
      </c>
      <c r="BJ246" s="14" t="s">
        <v>80</v>
      </c>
      <c r="BK246" s="194">
        <f>ROUND(I246*H246,2)</f>
        <v>0</v>
      </c>
      <c r="BL246" s="14" t="s">
        <v>164</v>
      </c>
      <c r="BM246" s="193" t="s">
        <v>1806</v>
      </c>
    </row>
    <row r="247" spans="1:65" s="2" customFormat="1" ht="19.5">
      <c r="A247" s="31"/>
      <c r="B247" s="32"/>
      <c r="C247" s="33"/>
      <c r="D247" s="195" t="s">
        <v>157</v>
      </c>
      <c r="E247" s="33"/>
      <c r="F247" s="196" t="s">
        <v>1807</v>
      </c>
      <c r="G247" s="33"/>
      <c r="H247" s="33"/>
      <c r="I247" s="197"/>
      <c r="J247" s="33"/>
      <c r="K247" s="33"/>
      <c r="L247" s="36"/>
      <c r="M247" s="198"/>
      <c r="N247" s="199"/>
      <c r="O247" s="68"/>
      <c r="P247" s="68"/>
      <c r="Q247" s="68"/>
      <c r="R247" s="68"/>
      <c r="S247" s="68"/>
      <c r="T247" s="69"/>
      <c r="U247" s="31"/>
      <c r="V247" s="31"/>
      <c r="W247" s="31"/>
      <c r="X247" s="31"/>
      <c r="Y247" s="31"/>
      <c r="Z247" s="31"/>
      <c r="AA247" s="31"/>
      <c r="AB247" s="31"/>
      <c r="AC247" s="31"/>
      <c r="AD247" s="31"/>
      <c r="AE247" s="31"/>
      <c r="AT247" s="14" t="s">
        <v>157</v>
      </c>
      <c r="AU247" s="14" t="s">
        <v>82</v>
      </c>
    </row>
    <row r="248" spans="1:65" s="2" customFormat="1" ht="24.2" customHeight="1">
      <c r="A248" s="31"/>
      <c r="B248" s="32"/>
      <c r="C248" s="200" t="s">
        <v>491</v>
      </c>
      <c r="D248" s="200" t="s">
        <v>185</v>
      </c>
      <c r="E248" s="201" t="s">
        <v>1808</v>
      </c>
      <c r="F248" s="202" t="s">
        <v>1809</v>
      </c>
      <c r="G248" s="203" t="s">
        <v>153</v>
      </c>
      <c r="H248" s="204">
        <v>15</v>
      </c>
      <c r="I248" s="205"/>
      <c r="J248" s="206">
        <f>ROUND(I248*H248,2)</f>
        <v>0</v>
      </c>
      <c r="K248" s="202" t="s">
        <v>1625</v>
      </c>
      <c r="L248" s="36"/>
      <c r="M248" s="207" t="s">
        <v>1</v>
      </c>
      <c r="N248" s="208" t="s">
        <v>38</v>
      </c>
      <c r="O248" s="68"/>
      <c r="P248" s="191">
        <f>O248*H248</f>
        <v>0</v>
      </c>
      <c r="Q248" s="191">
        <v>0</v>
      </c>
      <c r="R248" s="191">
        <f>Q248*H248</f>
        <v>0</v>
      </c>
      <c r="S248" s="191">
        <v>8.9999999999999993E-3</v>
      </c>
      <c r="T248" s="192">
        <f>S248*H248</f>
        <v>0.13499999999999998</v>
      </c>
      <c r="U248" s="31"/>
      <c r="V248" s="31"/>
      <c r="W248" s="31"/>
      <c r="X248" s="31"/>
      <c r="Y248" s="31"/>
      <c r="Z248" s="31"/>
      <c r="AA248" s="31"/>
      <c r="AB248" s="31"/>
      <c r="AC248" s="31"/>
      <c r="AD248" s="31"/>
      <c r="AE248" s="31"/>
      <c r="AR248" s="193" t="s">
        <v>164</v>
      </c>
      <c r="AT248" s="193" t="s">
        <v>185</v>
      </c>
      <c r="AU248" s="193" t="s">
        <v>82</v>
      </c>
      <c r="AY248" s="14" t="s">
        <v>149</v>
      </c>
      <c r="BE248" s="194">
        <f>IF(N248="základní",J248,0)</f>
        <v>0</v>
      </c>
      <c r="BF248" s="194">
        <f>IF(N248="snížená",J248,0)</f>
        <v>0</v>
      </c>
      <c r="BG248" s="194">
        <f>IF(N248="zákl. přenesená",J248,0)</f>
        <v>0</v>
      </c>
      <c r="BH248" s="194">
        <f>IF(N248="sníž. přenesená",J248,0)</f>
        <v>0</v>
      </c>
      <c r="BI248" s="194">
        <f>IF(N248="nulová",J248,0)</f>
        <v>0</v>
      </c>
      <c r="BJ248" s="14" t="s">
        <v>80</v>
      </c>
      <c r="BK248" s="194">
        <f>ROUND(I248*H248,2)</f>
        <v>0</v>
      </c>
      <c r="BL248" s="14" t="s">
        <v>164</v>
      </c>
      <c r="BM248" s="193" t="s">
        <v>1810</v>
      </c>
    </row>
    <row r="249" spans="1:65" s="2" customFormat="1" ht="19.5">
      <c r="A249" s="31"/>
      <c r="B249" s="32"/>
      <c r="C249" s="33"/>
      <c r="D249" s="195" t="s">
        <v>157</v>
      </c>
      <c r="E249" s="33"/>
      <c r="F249" s="196" t="s">
        <v>1811</v>
      </c>
      <c r="G249" s="33"/>
      <c r="H249" s="33"/>
      <c r="I249" s="197"/>
      <c r="J249" s="33"/>
      <c r="K249" s="33"/>
      <c r="L249" s="36"/>
      <c r="M249" s="198"/>
      <c r="N249" s="199"/>
      <c r="O249" s="68"/>
      <c r="P249" s="68"/>
      <c r="Q249" s="68"/>
      <c r="R249" s="68"/>
      <c r="S249" s="68"/>
      <c r="T249" s="69"/>
      <c r="U249" s="31"/>
      <c r="V249" s="31"/>
      <c r="W249" s="31"/>
      <c r="X249" s="31"/>
      <c r="Y249" s="31"/>
      <c r="Z249" s="31"/>
      <c r="AA249" s="31"/>
      <c r="AB249" s="31"/>
      <c r="AC249" s="31"/>
      <c r="AD249" s="31"/>
      <c r="AE249" s="31"/>
      <c r="AT249" s="14" t="s">
        <v>157</v>
      </c>
      <c r="AU249" s="14" t="s">
        <v>82</v>
      </c>
    </row>
    <row r="250" spans="1:65" s="2" customFormat="1" ht="24.2" customHeight="1">
      <c r="A250" s="31"/>
      <c r="B250" s="32"/>
      <c r="C250" s="200" t="s">
        <v>497</v>
      </c>
      <c r="D250" s="200" t="s">
        <v>185</v>
      </c>
      <c r="E250" s="201" t="s">
        <v>1812</v>
      </c>
      <c r="F250" s="202" t="s">
        <v>1813</v>
      </c>
      <c r="G250" s="203" t="s">
        <v>1638</v>
      </c>
      <c r="H250" s="204">
        <v>4</v>
      </c>
      <c r="I250" s="205"/>
      <c r="J250" s="206">
        <f>ROUND(I250*H250,2)</f>
        <v>0</v>
      </c>
      <c r="K250" s="202" t="s">
        <v>1625</v>
      </c>
      <c r="L250" s="36"/>
      <c r="M250" s="207" t="s">
        <v>1</v>
      </c>
      <c r="N250" s="208" t="s">
        <v>38</v>
      </c>
      <c r="O250" s="68"/>
      <c r="P250" s="191">
        <f>O250*H250</f>
        <v>0</v>
      </c>
      <c r="Q250" s="191">
        <v>0</v>
      </c>
      <c r="R250" s="191">
        <f>Q250*H250</f>
        <v>0</v>
      </c>
      <c r="S250" s="191">
        <v>6.8000000000000005E-2</v>
      </c>
      <c r="T250" s="192">
        <f>S250*H250</f>
        <v>0.27200000000000002</v>
      </c>
      <c r="U250" s="31"/>
      <c r="V250" s="31"/>
      <c r="W250" s="31"/>
      <c r="X250" s="31"/>
      <c r="Y250" s="31"/>
      <c r="Z250" s="31"/>
      <c r="AA250" s="31"/>
      <c r="AB250" s="31"/>
      <c r="AC250" s="31"/>
      <c r="AD250" s="31"/>
      <c r="AE250" s="31"/>
      <c r="AR250" s="193" t="s">
        <v>164</v>
      </c>
      <c r="AT250" s="193" t="s">
        <v>185</v>
      </c>
      <c r="AU250" s="193" t="s">
        <v>82</v>
      </c>
      <c r="AY250" s="14" t="s">
        <v>149</v>
      </c>
      <c r="BE250" s="194">
        <f>IF(N250="základní",J250,0)</f>
        <v>0</v>
      </c>
      <c r="BF250" s="194">
        <f>IF(N250="snížená",J250,0)</f>
        <v>0</v>
      </c>
      <c r="BG250" s="194">
        <f>IF(N250="zákl. přenesená",J250,0)</f>
        <v>0</v>
      </c>
      <c r="BH250" s="194">
        <f>IF(N250="sníž. přenesená",J250,0)</f>
        <v>0</v>
      </c>
      <c r="BI250" s="194">
        <f>IF(N250="nulová",J250,0)</f>
        <v>0</v>
      </c>
      <c r="BJ250" s="14" t="s">
        <v>80</v>
      </c>
      <c r="BK250" s="194">
        <f>ROUND(I250*H250,2)</f>
        <v>0</v>
      </c>
      <c r="BL250" s="14" t="s">
        <v>164</v>
      </c>
      <c r="BM250" s="193" t="s">
        <v>1814</v>
      </c>
    </row>
    <row r="251" spans="1:65" s="2" customFormat="1" ht="29.25">
      <c r="A251" s="31"/>
      <c r="B251" s="32"/>
      <c r="C251" s="33"/>
      <c r="D251" s="195" t="s">
        <v>157</v>
      </c>
      <c r="E251" s="33"/>
      <c r="F251" s="196" t="s">
        <v>1815</v>
      </c>
      <c r="G251" s="33"/>
      <c r="H251" s="33"/>
      <c r="I251" s="197"/>
      <c r="J251" s="33"/>
      <c r="K251" s="33"/>
      <c r="L251" s="36"/>
      <c r="M251" s="198"/>
      <c r="N251" s="199"/>
      <c r="O251" s="68"/>
      <c r="P251" s="68"/>
      <c r="Q251" s="68"/>
      <c r="R251" s="68"/>
      <c r="S251" s="68"/>
      <c r="T251" s="69"/>
      <c r="U251" s="31"/>
      <c r="V251" s="31"/>
      <c r="W251" s="31"/>
      <c r="X251" s="31"/>
      <c r="Y251" s="31"/>
      <c r="Z251" s="31"/>
      <c r="AA251" s="31"/>
      <c r="AB251" s="31"/>
      <c r="AC251" s="31"/>
      <c r="AD251" s="31"/>
      <c r="AE251" s="31"/>
      <c r="AT251" s="14" t="s">
        <v>157</v>
      </c>
      <c r="AU251" s="14" t="s">
        <v>82</v>
      </c>
    </row>
    <row r="252" spans="1:65" s="2" customFormat="1" ht="19.5">
      <c r="A252" s="31"/>
      <c r="B252" s="32"/>
      <c r="C252" s="33"/>
      <c r="D252" s="195" t="s">
        <v>1413</v>
      </c>
      <c r="E252" s="33"/>
      <c r="F252" s="220" t="s">
        <v>1816</v>
      </c>
      <c r="G252" s="33"/>
      <c r="H252" s="33"/>
      <c r="I252" s="197"/>
      <c r="J252" s="33"/>
      <c r="K252" s="33"/>
      <c r="L252" s="36"/>
      <c r="M252" s="198"/>
      <c r="N252" s="199"/>
      <c r="O252" s="68"/>
      <c r="P252" s="68"/>
      <c r="Q252" s="68"/>
      <c r="R252" s="68"/>
      <c r="S252" s="68"/>
      <c r="T252" s="69"/>
      <c r="U252" s="31"/>
      <c r="V252" s="31"/>
      <c r="W252" s="31"/>
      <c r="X252" s="31"/>
      <c r="Y252" s="31"/>
      <c r="Z252" s="31"/>
      <c r="AA252" s="31"/>
      <c r="AB252" s="31"/>
      <c r="AC252" s="31"/>
      <c r="AD252" s="31"/>
      <c r="AE252" s="31"/>
      <c r="AT252" s="14" t="s">
        <v>1413</v>
      </c>
      <c r="AU252" s="14" t="s">
        <v>82</v>
      </c>
    </row>
    <row r="253" spans="1:65" s="11" customFormat="1" ht="22.9" customHeight="1">
      <c r="B253" s="167"/>
      <c r="C253" s="168"/>
      <c r="D253" s="169" t="s">
        <v>72</v>
      </c>
      <c r="E253" s="218" t="s">
        <v>1817</v>
      </c>
      <c r="F253" s="218" t="s">
        <v>1818</v>
      </c>
      <c r="G253" s="168"/>
      <c r="H253" s="168"/>
      <c r="I253" s="171"/>
      <c r="J253" s="219">
        <f>BK253</f>
        <v>0</v>
      </c>
      <c r="K253" s="168"/>
      <c r="L253" s="173"/>
      <c r="M253" s="174"/>
      <c r="N253" s="175"/>
      <c r="O253" s="175"/>
      <c r="P253" s="176">
        <f>SUM(P254:P265)</f>
        <v>0</v>
      </c>
      <c r="Q253" s="175"/>
      <c r="R253" s="176">
        <f>SUM(R254:R265)</f>
        <v>0</v>
      </c>
      <c r="S253" s="175"/>
      <c r="T253" s="177">
        <f>SUM(T254:T265)</f>
        <v>0</v>
      </c>
      <c r="AR253" s="178" t="s">
        <v>80</v>
      </c>
      <c r="AT253" s="179" t="s">
        <v>72</v>
      </c>
      <c r="AU253" s="179" t="s">
        <v>80</v>
      </c>
      <c r="AY253" s="178" t="s">
        <v>149</v>
      </c>
      <c r="BK253" s="180">
        <f>SUM(BK254:BK265)</f>
        <v>0</v>
      </c>
    </row>
    <row r="254" spans="1:65" s="2" customFormat="1" ht="24.2" customHeight="1">
      <c r="A254" s="31"/>
      <c r="B254" s="32"/>
      <c r="C254" s="200" t="s">
        <v>507</v>
      </c>
      <c r="D254" s="200" t="s">
        <v>185</v>
      </c>
      <c r="E254" s="201" t="s">
        <v>1819</v>
      </c>
      <c r="F254" s="202" t="s">
        <v>1820</v>
      </c>
      <c r="G254" s="203" t="s">
        <v>1410</v>
      </c>
      <c r="H254" s="204">
        <v>16.076000000000001</v>
      </c>
      <c r="I254" s="205"/>
      <c r="J254" s="206">
        <f>ROUND(I254*H254,2)</f>
        <v>0</v>
      </c>
      <c r="K254" s="202" t="s">
        <v>1625</v>
      </c>
      <c r="L254" s="36"/>
      <c r="M254" s="207" t="s">
        <v>1</v>
      </c>
      <c r="N254" s="208" t="s">
        <v>38</v>
      </c>
      <c r="O254" s="68"/>
      <c r="P254" s="191">
        <f>O254*H254</f>
        <v>0</v>
      </c>
      <c r="Q254" s="191">
        <v>0</v>
      </c>
      <c r="R254" s="191">
        <f>Q254*H254</f>
        <v>0</v>
      </c>
      <c r="S254" s="191">
        <v>0</v>
      </c>
      <c r="T254" s="192">
        <f>S254*H254</f>
        <v>0</v>
      </c>
      <c r="U254" s="31"/>
      <c r="V254" s="31"/>
      <c r="W254" s="31"/>
      <c r="X254" s="31"/>
      <c r="Y254" s="31"/>
      <c r="Z254" s="31"/>
      <c r="AA254" s="31"/>
      <c r="AB254" s="31"/>
      <c r="AC254" s="31"/>
      <c r="AD254" s="31"/>
      <c r="AE254" s="31"/>
      <c r="AR254" s="193" t="s">
        <v>164</v>
      </c>
      <c r="AT254" s="193" t="s">
        <v>185</v>
      </c>
      <c r="AU254" s="193" t="s">
        <v>82</v>
      </c>
      <c r="AY254" s="14" t="s">
        <v>149</v>
      </c>
      <c r="BE254" s="194">
        <f>IF(N254="základní",J254,0)</f>
        <v>0</v>
      </c>
      <c r="BF254" s="194">
        <f>IF(N254="snížená",J254,0)</f>
        <v>0</v>
      </c>
      <c r="BG254" s="194">
        <f>IF(N254="zákl. přenesená",J254,0)</f>
        <v>0</v>
      </c>
      <c r="BH254" s="194">
        <f>IF(N254="sníž. přenesená",J254,0)</f>
        <v>0</v>
      </c>
      <c r="BI254" s="194">
        <f>IF(N254="nulová",J254,0)</f>
        <v>0</v>
      </c>
      <c r="BJ254" s="14" t="s">
        <v>80</v>
      </c>
      <c r="BK254" s="194">
        <f>ROUND(I254*H254,2)</f>
        <v>0</v>
      </c>
      <c r="BL254" s="14" t="s">
        <v>164</v>
      </c>
      <c r="BM254" s="193" t="s">
        <v>1821</v>
      </c>
    </row>
    <row r="255" spans="1:65" s="2" customFormat="1" ht="19.5">
      <c r="A255" s="31"/>
      <c r="B255" s="32"/>
      <c r="C255" s="33"/>
      <c r="D255" s="195" t="s">
        <v>157</v>
      </c>
      <c r="E255" s="33"/>
      <c r="F255" s="196" t="s">
        <v>1822</v>
      </c>
      <c r="G255" s="33"/>
      <c r="H255" s="33"/>
      <c r="I255" s="197"/>
      <c r="J255" s="33"/>
      <c r="K255" s="33"/>
      <c r="L255" s="36"/>
      <c r="M255" s="198"/>
      <c r="N255" s="199"/>
      <c r="O255" s="68"/>
      <c r="P255" s="68"/>
      <c r="Q255" s="68"/>
      <c r="R255" s="68"/>
      <c r="S255" s="68"/>
      <c r="T255" s="69"/>
      <c r="U255" s="31"/>
      <c r="V255" s="31"/>
      <c r="W255" s="31"/>
      <c r="X255" s="31"/>
      <c r="Y255" s="31"/>
      <c r="Z255" s="31"/>
      <c r="AA255" s="31"/>
      <c r="AB255" s="31"/>
      <c r="AC255" s="31"/>
      <c r="AD255" s="31"/>
      <c r="AE255" s="31"/>
      <c r="AT255" s="14" t="s">
        <v>157</v>
      </c>
      <c r="AU255" s="14" t="s">
        <v>82</v>
      </c>
    </row>
    <row r="256" spans="1:65" s="2" customFormat="1" ht="117">
      <c r="A256" s="31"/>
      <c r="B256" s="32"/>
      <c r="C256" s="33"/>
      <c r="D256" s="195" t="s">
        <v>1413</v>
      </c>
      <c r="E256" s="33"/>
      <c r="F256" s="220" t="s">
        <v>1823</v>
      </c>
      <c r="G256" s="33"/>
      <c r="H256" s="33"/>
      <c r="I256" s="197"/>
      <c r="J256" s="33"/>
      <c r="K256" s="33"/>
      <c r="L256" s="36"/>
      <c r="M256" s="198"/>
      <c r="N256" s="199"/>
      <c r="O256" s="68"/>
      <c r="P256" s="68"/>
      <c r="Q256" s="68"/>
      <c r="R256" s="68"/>
      <c r="S256" s="68"/>
      <c r="T256" s="69"/>
      <c r="U256" s="31"/>
      <c r="V256" s="31"/>
      <c r="W256" s="31"/>
      <c r="X256" s="31"/>
      <c r="Y256" s="31"/>
      <c r="Z256" s="31"/>
      <c r="AA256" s="31"/>
      <c r="AB256" s="31"/>
      <c r="AC256" s="31"/>
      <c r="AD256" s="31"/>
      <c r="AE256" s="31"/>
      <c r="AT256" s="14" t="s">
        <v>1413</v>
      </c>
      <c r="AU256" s="14" t="s">
        <v>82</v>
      </c>
    </row>
    <row r="257" spans="1:65" s="2" customFormat="1" ht="24.2" customHeight="1">
      <c r="A257" s="31"/>
      <c r="B257" s="32"/>
      <c r="C257" s="200" t="s">
        <v>512</v>
      </c>
      <c r="D257" s="200" t="s">
        <v>185</v>
      </c>
      <c r="E257" s="201" t="s">
        <v>1824</v>
      </c>
      <c r="F257" s="202" t="s">
        <v>1825</v>
      </c>
      <c r="G257" s="203" t="s">
        <v>1410</v>
      </c>
      <c r="H257" s="204">
        <v>16.076000000000001</v>
      </c>
      <c r="I257" s="205"/>
      <c r="J257" s="206">
        <f>ROUND(I257*H257,2)</f>
        <v>0</v>
      </c>
      <c r="K257" s="202" t="s">
        <v>1625</v>
      </c>
      <c r="L257" s="36"/>
      <c r="M257" s="207" t="s">
        <v>1</v>
      </c>
      <c r="N257" s="208" t="s">
        <v>38</v>
      </c>
      <c r="O257" s="68"/>
      <c r="P257" s="191">
        <f>O257*H257</f>
        <v>0</v>
      </c>
      <c r="Q257" s="191">
        <v>0</v>
      </c>
      <c r="R257" s="191">
        <f>Q257*H257</f>
        <v>0</v>
      </c>
      <c r="S257" s="191">
        <v>0</v>
      </c>
      <c r="T257" s="192">
        <f>S257*H257</f>
        <v>0</v>
      </c>
      <c r="U257" s="31"/>
      <c r="V257" s="31"/>
      <c r="W257" s="31"/>
      <c r="X257" s="31"/>
      <c r="Y257" s="31"/>
      <c r="Z257" s="31"/>
      <c r="AA257" s="31"/>
      <c r="AB257" s="31"/>
      <c r="AC257" s="31"/>
      <c r="AD257" s="31"/>
      <c r="AE257" s="31"/>
      <c r="AR257" s="193" t="s">
        <v>164</v>
      </c>
      <c r="AT257" s="193" t="s">
        <v>185</v>
      </c>
      <c r="AU257" s="193" t="s">
        <v>82</v>
      </c>
      <c r="AY257" s="14" t="s">
        <v>149</v>
      </c>
      <c r="BE257" s="194">
        <f>IF(N257="základní",J257,0)</f>
        <v>0</v>
      </c>
      <c r="BF257" s="194">
        <f>IF(N257="snížená",J257,0)</f>
        <v>0</v>
      </c>
      <c r="BG257" s="194">
        <f>IF(N257="zákl. přenesená",J257,0)</f>
        <v>0</v>
      </c>
      <c r="BH257" s="194">
        <f>IF(N257="sníž. přenesená",J257,0)</f>
        <v>0</v>
      </c>
      <c r="BI257" s="194">
        <f>IF(N257="nulová",J257,0)</f>
        <v>0</v>
      </c>
      <c r="BJ257" s="14" t="s">
        <v>80</v>
      </c>
      <c r="BK257" s="194">
        <f>ROUND(I257*H257,2)</f>
        <v>0</v>
      </c>
      <c r="BL257" s="14" t="s">
        <v>164</v>
      </c>
      <c r="BM257" s="193" t="s">
        <v>1826</v>
      </c>
    </row>
    <row r="258" spans="1:65" s="2" customFormat="1" ht="19.5">
      <c r="A258" s="31"/>
      <c r="B258" s="32"/>
      <c r="C258" s="33"/>
      <c r="D258" s="195" t="s">
        <v>157</v>
      </c>
      <c r="E258" s="33"/>
      <c r="F258" s="196" t="s">
        <v>1827</v>
      </c>
      <c r="G258" s="33"/>
      <c r="H258" s="33"/>
      <c r="I258" s="197"/>
      <c r="J258" s="33"/>
      <c r="K258" s="33"/>
      <c r="L258" s="36"/>
      <c r="M258" s="198"/>
      <c r="N258" s="199"/>
      <c r="O258" s="68"/>
      <c r="P258" s="68"/>
      <c r="Q258" s="68"/>
      <c r="R258" s="68"/>
      <c r="S258" s="68"/>
      <c r="T258" s="69"/>
      <c r="U258" s="31"/>
      <c r="V258" s="31"/>
      <c r="W258" s="31"/>
      <c r="X258" s="31"/>
      <c r="Y258" s="31"/>
      <c r="Z258" s="31"/>
      <c r="AA258" s="31"/>
      <c r="AB258" s="31"/>
      <c r="AC258" s="31"/>
      <c r="AD258" s="31"/>
      <c r="AE258" s="31"/>
      <c r="AT258" s="14" t="s">
        <v>157</v>
      </c>
      <c r="AU258" s="14" t="s">
        <v>82</v>
      </c>
    </row>
    <row r="259" spans="1:65" s="2" customFormat="1" ht="78">
      <c r="A259" s="31"/>
      <c r="B259" s="32"/>
      <c r="C259" s="33"/>
      <c r="D259" s="195" t="s">
        <v>1413</v>
      </c>
      <c r="E259" s="33"/>
      <c r="F259" s="220" t="s">
        <v>1828</v>
      </c>
      <c r="G259" s="33"/>
      <c r="H259" s="33"/>
      <c r="I259" s="197"/>
      <c r="J259" s="33"/>
      <c r="K259" s="33"/>
      <c r="L259" s="36"/>
      <c r="M259" s="198"/>
      <c r="N259" s="199"/>
      <c r="O259" s="68"/>
      <c r="P259" s="68"/>
      <c r="Q259" s="68"/>
      <c r="R259" s="68"/>
      <c r="S259" s="68"/>
      <c r="T259" s="69"/>
      <c r="U259" s="31"/>
      <c r="V259" s="31"/>
      <c r="W259" s="31"/>
      <c r="X259" s="31"/>
      <c r="Y259" s="31"/>
      <c r="Z259" s="31"/>
      <c r="AA259" s="31"/>
      <c r="AB259" s="31"/>
      <c r="AC259" s="31"/>
      <c r="AD259" s="31"/>
      <c r="AE259" s="31"/>
      <c r="AT259" s="14" t="s">
        <v>1413</v>
      </c>
      <c r="AU259" s="14" t="s">
        <v>82</v>
      </c>
    </row>
    <row r="260" spans="1:65" s="2" customFormat="1" ht="24.2" customHeight="1">
      <c r="A260" s="31"/>
      <c r="B260" s="32"/>
      <c r="C260" s="200" t="s">
        <v>517</v>
      </c>
      <c r="D260" s="200" t="s">
        <v>185</v>
      </c>
      <c r="E260" s="201" t="s">
        <v>1829</v>
      </c>
      <c r="F260" s="202" t="s">
        <v>1830</v>
      </c>
      <c r="G260" s="203" t="s">
        <v>1410</v>
      </c>
      <c r="H260" s="204">
        <v>16.076000000000001</v>
      </c>
      <c r="I260" s="205"/>
      <c r="J260" s="206">
        <f>ROUND(I260*H260,2)</f>
        <v>0</v>
      </c>
      <c r="K260" s="202" t="s">
        <v>1625</v>
      </c>
      <c r="L260" s="36"/>
      <c r="M260" s="207" t="s">
        <v>1</v>
      </c>
      <c r="N260" s="208" t="s">
        <v>38</v>
      </c>
      <c r="O260" s="68"/>
      <c r="P260" s="191">
        <f>O260*H260</f>
        <v>0</v>
      </c>
      <c r="Q260" s="191">
        <v>0</v>
      </c>
      <c r="R260" s="191">
        <f>Q260*H260</f>
        <v>0</v>
      </c>
      <c r="S260" s="191">
        <v>0</v>
      </c>
      <c r="T260" s="192">
        <f>S260*H260</f>
        <v>0</v>
      </c>
      <c r="U260" s="31"/>
      <c r="V260" s="31"/>
      <c r="W260" s="31"/>
      <c r="X260" s="31"/>
      <c r="Y260" s="31"/>
      <c r="Z260" s="31"/>
      <c r="AA260" s="31"/>
      <c r="AB260" s="31"/>
      <c r="AC260" s="31"/>
      <c r="AD260" s="31"/>
      <c r="AE260" s="31"/>
      <c r="AR260" s="193" t="s">
        <v>164</v>
      </c>
      <c r="AT260" s="193" t="s">
        <v>185</v>
      </c>
      <c r="AU260" s="193" t="s">
        <v>82</v>
      </c>
      <c r="AY260" s="14" t="s">
        <v>149</v>
      </c>
      <c r="BE260" s="194">
        <f>IF(N260="základní",J260,0)</f>
        <v>0</v>
      </c>
      <c r="BF260" s="194">
        <f>IF(N260="snížená",J260,0)</f>
        <v>0</v>
      </c>
      <c r="BG260" s="194">
        <f>IF(N260="zákl. přenesená",J260,0)</f>
        <v>0</v>
      </c>
      <c r="BH260" s="194">
        <f>IF(N260="sníž. přenesená",J260,0)</f>
        <v>0</v>
      </c>
      <c r="BI260" s="194">
        <f>IF(N260="nulová",J260,0)</f>
        <v>0</v>
      </c>
      <c r="BJ260" s="14" t="s">
        <v>80</v>
      </c>
      <c r="BK260" s="194">
        <f>ROUND(I260*H260,2)</f>
        <v>0</v>
      </c>
      <c r="BL260" s="14" t="s">
        <v>164</v>
      </c>
      <c r="BM260" s="193" t="s">
        <v>1831</v>
      </c>
    </row>
    <row r="261" spans="1:65" s="2" customFormat="1" ht="29.25">
      <c r="A261" s="31"/>
      <c r="B261" s="32"/>
      <c r="C261" s="33"/>
      <c r="D261" s="195" t="s">
        <v>157</v>
      </c>
      <c r="E261" s="33"/>
      <c r="F261" s="196" t="s">
        <v>1832</v>
      </c>
      <c r="G261" s="33"/>
      <c r="H261" s="33"/>
      <c r="I261" s="197"/>
      <c r="J261" s="33"/>
      <c r="K261" s="33"/>
      <c r="L261" s="36"/>
      <c r="M261" s="198"/>
      <c r="N261" s="199"/>
      <c r="O261" s="68"/>
      <c r="P261" s="68"/>
      <c r="Q261" s="68"/>
      <c r="R261" s="68"/>
      <c r="S261" s="68"/>
      <c r="T261" s="69"/>
      <c r="U261" s="31"/>
      <c r="V261" s="31"/>
      <c r="W261" s="31"/>
      <c r="X261" s="31"/>
      <c r="Y261" s="31"/>
      <c r="Z261" s="31"/>
      <c r="AA261" s="31"/>
      <c r="AB261" s="31"/>
      <c r="AC261" s="31"/>
      <c r="AD261" s="31"/>
      <c r="AE261" s="31"/>
      <c r="AT261" s="14" t="s">
        <v>157</v>
      </c>
      <c r="AU261" s="14" t="s">
        <v>82</v>
      </c>
    </row>
    <row r="262" spans="1:65" s="2" customFormat="1" ht="78">
      <c r="A262" s="31"/>
      <c r="B262" s="32"/>
      <c r="C262" s="33"/>
      <c r="D262" s="195" t="s">
        <v>1413</v>
      </c>
      <c r="E262" s="33"/>
      <c r="F262" s="220" t="s">
        <v>1828</v>
      </c>
      <c r="G262" s="33"/>
      <c r="H262" s="33"/>
      <c r="I262" s="197"/>
      <c r="J262" s="33"/>
      <c r="K262" s="33"/>
      <c r="L262" s="36"/>
      <c r="M262" s="198"/>
      <c r="N262" s="199"/>
      <c r="O262" s="68"/>
      <c r="P262" s="68"/>
      <c r="Q262" s="68"/>
      <c r="R262" s="68"/>
      <c r="S262" s="68"/>
      <c r="T262" s="69"/>
      <c r="U262" s="31"/>
      <c r="V262" s="31"/>
      <c r="W262" s="31"/>
      <c r="X262" s="31"/>
      <c r="Y262" s="31"/>
      <c r="Z262" s="31"/>
      <c r="AA262" s="31"/>
      <c r="AB262" s="31"/>
      <c r="AC262" s="31"/>
      <c r="AD262" s="31"/>
      <c r="AE262" s="31"/>
      <c r="AT262" s="14" t="s">
        <v>1413</v>
      </c>
      <c r="AU262" s="14" t="s">
        <v>82</v>
      </c>
    </row>
    <row r="263" spans="1:65" s="2" customFormat="1" ht="24.2" customHeight="1">
      <c r="A263" s="31"/>
      <c r="B263" s="32"/>
      <c r="C263" s="200" t="s">
        <v>521</v>
      </c>
      <c r="D263" s="200" t="s">
        <v>185</v>
      </c>
      <c r="E263" s="201" t="s">
        <v>1833</v>
      </c>
      <c r="F263" s="202" t="s">
        <v>1834</v>
      </c>
      <c r="G263" s="203" t="s">
        <v>1410</v>
      </c>
      <c r="H263" s="204">
        <v>13.5</v>
      </c>
      <c r="I263" s="205"/>
      <c r="J263" s="206">
        <f>ROUND(I263*H263,2)</f>
        <v>0</v>
      </c>
      <c r="K263" s="202" t="s">
        <v>1625</v>
      </c>
      <c r="L263" s="36"/>
      <c r="M263" s="207" t="s">
        <v>1</v>
      </c>
      <c r="N263" s="208" t="s">
        <v>38</v>
      </c>
      <c r="O263" s="68"/>
      <c r="P263" s="191">
        <f>O263*H263</f>
        <v>0</v>
      </c>
      <c r="Q263" s="191">
        <v>0</v>
      </c>
      <c r="R263" s="191">
        <f>Q263*H263</f>
        <v>0</v>
      </c>
      <c r="S263" s="191">
        <v>0</v>
      </c>
      <c r="T263" s="192">
        <f>S263*H263</f>
        <v>0</v>
      </c>
      <c r="U263" s="31"/>
      <c r="V263" s="31"/>
      <c r="W263" s="31"/>
      <c r="X263" s="31"/>
      <c r="Y263" s="31"/>
      <c r="Z263" s="31"/>
      <c r="AA263" s="31"/>
      <c r="AB263" s="31"/>
      <c r="AC263" s="31"/>
      <c r="AD263" s="31"/>
      <c r="AE263" s="31"/>
      <c r="AR263" s="193" t="s">
        <v>164</v>
      </c>
      <c r="AT263" s="193" t="s">
        <v>185</v>
      </c>
      <c r="AU263" s="193" t="s">
        <v>82</v>
      </c>
      <c r="AY263" s="14" t="s">
        <v>149</v>
      </c>
      <c r="BE263" s="194">
        <f>IF(N263="základní",J263,0)</f>
        <v>0</v>
      </c>
      <c r="BF263" s="194">
        <f>IF(N263="snížená",J263,0)</f>
        <v>0</v>
      </c>
      <c r="BG263" s="194">
        <f>IF(N263="zákl. přenesená",J263,0)</f>
        <v>0</v>
      </c>
      <c r="BH263" s="194">
        <f>IF(N263="sníž. přenesená",J263,0)</f>
        <v>0</v>
      </c>
      <c r="BI263" s="194">
        <f>IF(N263="nulová",J263,0)</f>
        <v>0</v>
      </c>
      <c r="BJ263" s="14" t="s">
        <v>80</v>
      </c>
      <c r="BK263" s="194">
        <f>ROUND(I263*H263,2)</f>
        <v>0</v>
      </c>
      <c r="BL263" s="14" t="s">
        <v>164</v>
      </c>
      <c r="BM263" s="193" t="s">
        <v>1835</v>
      </c>
    </row>
    <row r="264" spans="1:65" s="2" customFormat="1" ht="29.25">
      <c r="A264" s="31"/>
      <c r="B264" s="32"/>
      <c r="C264" s="33"/>
      <c r="D264" s="195" t="s">
        <v>157</v>
      </c>
      <c r="E264" s="33"/>
      <c r="F264" s="196" t="s">
        <v>1836</v>
      </c>
      <c r="G264" s="33"/>
      <c r="H264" s="33"/>
      <c r="I264" s="197"/>
      <c r="J264" s="33"/>
      <c r="K264" s="33"/>
      <c r="L264" s="36"/>
      <c r="M264" s="198"/>
      <c r="N264" s="199"/>
      <c r="O264" s="68"/>
      <c r="P264" s="68"/>
      <c r="Q264" s="68"/>
      <c r="R264" s="68"/>
      <c r="S264" s="68"/>
      <c r="T264" s="69"/>
      <c r="U264" s="31"/>
      <c r="V264" s="31"/>
      <c r="W264" s="31"/>
      <c r="X264" s="31"/>
      <c r="Y264" s="31"/>
      <c r="Z264" s="31"/>
      <c r="AA264" s="31"/>
      <c r="AB264" s="31"/>
      <c r="AC264" s="31"/>
      <c r="AD264" s="31"/>
      <c r="AE264" s="31"/>
      <c r="AT264" s="14" t="s">
        <v>157</v>
      </c>
      <c r="AU264" s="14" t="s">
        <v>82</v>
      </c>
    </row>
    <row r="265" spans="1:65" s="2" customFormat="1" ht="68.25">
      <c r="A265" s="31"/>
      <c r="B265" s="32"/>
      <c r="C265" s="33"/>
      <c r="D265" s="195" t="s">
        <v>1413</v>
      </c>
      <c r="E265" s="33"/>
      <c r="F265" s="220" t="s">
        <v>1837</v>
      </c>
      <c r="G265" s="33"/>
      <c r="H265" s="33"/>
      <c r="I265" s="197"/>
      <c r="J265" s="33"/>
      <c r="K265" s="33"/>
      <c r="L265" s="36"/>
      <c r="M265" s="198"/>
      <c r="N265" s="199"/>
      <c r="O265" s="68"/>
      <c r="P265" s="68"/>
      <c r="Q265" s="68"/>
      <c r="R265" s="68"/>
      <c r="S265" s="68"/>
      <c r="T265" s="69"/>
      <c r="U265" s="31"/>
      <c r="V265" s="31"/>
      <c r="W265" s="31"/>
      <c r="X265" s="31"/>
      <c r="Y265" s="31"/>
      <c r="Z265" s="31"/>
      <c r="AA265" s="31"/>
      <c r="AB265" s="31"/>
      <c r="AC265" s="31"/>
      <c r="AD265" s="31"/>
      <c r="AE265" s="31"/>
      <c r="AT265" s="14" t="s">
        <v>1413</v>
      </c>
      <c r="AU265" s="14" t="s">
        <v>82</v>
      </c>
    </row>
    <row r="266" spans="1:65" s="11" customFormat="1" ht="22.9" customHeight="1">
      <c r="B266" s="167"/>
      <c r="C266" s="168"/>
      <c r="D266" s="169" t="s">
        <v>72</v>
      </c>
      <c r="E266" s="218" t="s">
        <v>1838</v>
      </c>
      <c r="F266" s="218" t="s">
        <v>1839</v>
      </c>
      <c r="G266" s="168"/>
      <c r="H266" s="168"/>
      <c r="I266" s="171"/>
      <c r="J266" s="219">
        <f>BK266</f>
        <v>0</v>
      </c>
      <c r="K266" s="168"/>
      <c r="L266" s="173"/>
      <c r="M266" s="174"/>
      <c r="N266" s="175"/>
      <c r="O266" s="175"/>
      <c r="P266" s="176">
        <f>SUM(P267:P269)</f>
        <v>0</v>
      </c>
      <c r="Q266" s="175"/>
      <c r="R266" s="176">
        <f>SUM(R267:R269)</f>
        <v>0</v>
      </c>
      <c r="S266" s="175"/>
      <c r="T266" s="177">
        <f>SUM(T267:T269)</f>
        <v>0</v>
      </c>
      <c r="AR266" s="178" t="s">
        <v>80</v>
      </c>
      <c r="AT266" s="179" t="s">
        <v>72</v>
      </c>
      <c r="AU266" s="179" t="s">
        <v>80</v>
      </c>
      <c r="AY266" s="178" t="s">
        <v>149</v>
      </c>
      <c r="BK266" s="180">
        <f>SUM(BK267:BK269)</f>
        <v>0</v>
      </c>
    </row>
    <row r="267" spans="1:65" s="2" customFormat="1" ht="14.45" customHeight="1">
      <c r="A267" s="31"/>
      <c r="B267" s="32"/>
      <c r="C267" s="200" t="s">
        <v>525</v>
      </c>
      <c r="D267" s="200" t="s">
        <v>185</v>
      </c>
      <c r="E267" s="201" t="s">
        <v>1840</v>
      </c>
      <c r="F267" s="202" t="s">
        <v>1841</v>
      </c>
      <c r="G267" s="203" t="s">
        <v>1410</v>
      </c>
      <c r="H267" s="204">
        <v>65.980999999999995</v>
      </c>
      <c r="I267" s="205"/>
      <c r="J267" s="206">
        <f>ROUND(I267*H267,2)</f>
        <v>0</v>
      </c>
      <c r="K267" s="202" t="s">
        <v>1625</v>
      </c>
      <c r="L267" s="36"/>
      <c r="M267" s="207" t="s">
        <v>1</v>
      </c>
      <c r="N267" s="208" t="s">
        <v>38</v>
      </c>
      <c r="O267" s="68"/>
      <c r="P267" s="191">
        <f>O267*H267</f>
        <v>0</v>
      </c>
      <c r="Q267" s="191">
        <v>0</v>
      </c>
      <c r="R267" s="191">
        <f>Q267*H267</f>
        <v>0</v>
      </c>
      <c r="S267" s="191">
        <v>0</v>
      </c>
      <c r="T267" s="192">
        <f>S267*H267</f>
        <v>0</v>
      </c>
      <c r="U267" s="31"/>
      <c r="V267" s="31"/>
      <c r="W267" s="31"/>
      <c r="X267" s="31"/>
      <c r="Y267" s="31"/>
      <c r="Z267" s="31"/>
      <c r="AA267" s="31"/>
      <c r="AB267" s="31"/>
      <c r="AC267" s="31"/>
      <c r="AD267" s="31"/>
      <c r="AE267" s="31"/>
      <c r="AR267" s="193" t="s">
        <v>164</v>
      </c>
      <c r="AT267" s="193" t="s">
        <v>185</v>
      </c>
      <c r="AU267" s="193" t="s">
        <v>82</v>
      </c>
      <c r="AY267" s="14" t="s">
        <v>149</v>
      </c>
      <c r="BE267" s="194">
        <f>IF(N267="základní",J267,0)</f>
        <v>0</v>
      </c>
      <c r="BF267" s="194">
        <f>IF(N267="snížená",J267,0)</f>
        <v>0</v>
      </c>
      <c r="BG267" s="194">
        <f>IF(N267="zákl. přenesená",J267,0)</f>
        <v>0</v>
      </c>
      <c r="BH267" s="194">
        <f>IF(N267="sníž. přenesená",J267,0)</f>
        <v>0</v>
      </c>
      <c r="BI267" s="194">
        <f>IF(N267="nulová",J267,0)</f>
        <v>0</v>
      </c>
      <c r="BJ267" s="14" t="s">
        <v>80</v>
      </c>
      <c r="BK267" s="194">
        <f>ROUND(I267*H267,2)</f>
        <v>0</v>
      </c>
      <c r="BL267" s="14" t="s">
        <v>164</v>
      </c>
      <c r="BM267" s="193" t="s">
        <v>1842</v>
      </c>
    </row>
    <row r="268" spans="1:65" s="2" customFormat="1" ht="39">
      <c r="A268" s="31"/>
      <c r="B268" s="32"/>
      <c r="C268" s="33"/>
      <c r="D268" s="195" t="s">
        <v>157</v>
      </c>
      <c r="E268" s="33"/>
      <c r="F268" s="196" t="s">
        <v>1843</v>
      </c>
      <c r="G268" s="33"/>
      <c r="H268" s="33"/>
      <c r="I268" s="197"/>
      <c r="J268" s="33"/>
      <c r="K268" s="33"/>
      <c r="L268" s="36"/>
      <c r="M268" s="198"/>
      <c r="N268" s="199"/>
      <c r="O268" s="68"/>
      <c r="P268" s="68"/>
      <c r="Q268" s="68"/>
      <c r="R268" s="68"/>
      <c r="S268" s="68"/>
      <c r="T268" s="69"/>
      <c r="U268" s="31"/>
      <c r="V268" s="31"/>
      <c r="W268" s="31"/>
      <c r="X268" s="31"/>
      <c r="Y268" s="31"/>
      <c r="Z268" s="31"/>
      <c r="AA268" s="31"/>
      <c r="AB268" s="31"/>
      <c r="AC268" s="31"/>
      <c r="AD268" s="31"/>
      <c r="AE268" s="31"/>
      <c r="AT268" s="14" t="s">
        <v>157</v>
      </c>
      <c r="AU268" s="14" t="s">
        <v>82</v>
      </c>
    </row>
    <row r="269" spans="1:65" s="2" customFormat="1" ht="68.25">
      <c r="A269" s="31"/>
      <c r="B269" s="32"/>
      <c r="C269" s="33"/>
      <c r="D269" s="195" t="s">
        <v>1413</v>
      </c>
      <c r="E269" s="33"/>
      <c r="F269" s="220" t="s">
        <v>1844</v>
      </c>
      <c r="G269" s="33"/>
      <c r="H269" s="33"/>
      <c r="I269" s="197"/>
      <c r="J269" s="33"/>
      <c r="K269" s="33"/>
      <c r="L269" s="36"/>
      <c r="M269" s="198"/>
      <c r="N269" s="199"/>
      <c r="O269" s="68"/>
      <c r="P269" s="68"/>
      <c r="Q269" s="68"/>
      <c r="R269" s="68"/>
      <c r="S269" s="68"/>
      <c r="T269" s="69"/>
      <c r="U269" s="31"/>
      <c r="V269" s="31"/>
      <c r="W269" s="31"/>
      <c r="X269" s="31"/>
      <c r="Y269" s="31"/>
      <c r="Z269" s="31"/>
      <c r="AA269" s="31"/>
      <c r="AB269" s="31"/>
      <c r="AC269" s="31"/>
      <c r="AD269" s="31"/>
      <c r="AE269" s="31"/>
      <c r="AT269" s="14" t="s">
        <v>1413</v>
      </c>
      <c r="AU269" s="14" t="s">
        <v>82</v>
      </c>
    </row>
    <row r="270" spans="1:65" s="11" customFormat="1" ht="25.9" customHeight="1">
      <c r="B270" s="167"/>
      <c r="C270" s="168"/>
      <c r="D270" s="169" t="s">
        <v>72</v>
      </c>
      <c r="E270" s="170" t="s">
        <v>1845</v>
      </c>
      <c r="F270" s="170" t="s">
        <v>1846</v>
      </c>
      <c r="G270" s="168"/>
      <c r="H270" s="168"/>
      <c r="I270" s="171"/>
      <c r="J270" s="172">
        <f>BK270</f>
        <v>0</v>
      </c>
      <c r="K270" s="168"/>
      <c r="L270" s="173"/>
      <c r="M270" s="174"/>
      <c r="N270" s="175"/>
      <c r="O270" s="175"/>
      <c r="P270" s="176">
        <f>P271+P278+P295+P302+P306+P309</f>
        <v>0</v>
      </c>
      <c r="Q270" s="175"/>
      <c r="R270" s="176">
        <f>R271+R278+R295+R302+R306+R309</f>
        <v>0.69151000000000007</v>
      </c>
      <c r="S270" s="175"/>
      <c r="T270" s="177">
        <f>T271+T278+T295+T302+T306+T309</f>
        <v>3.7000000000000002E-3</v>
      </c>
      <c r="AR270" s="178" t="s">
        <v>82</v>
      </c>
      <c r="AT270" s="179" t="s">
        <v>72</v>
      </c>
      <c r="AU270" s="179" t="s">
        <v>73</v>
      </c>
      <c r="AY270" s="178" t="s">
        <v>149</v>
      </c>
      <c r="BK270" s="180">
        <f>BK271+BK278+BK295+BK302+BK306+BK309</f>
        <v>0</v>
      </c>
    </row>
    <row r="271" spans="1:65" s="11" customFormat="1" ht="22.9" customHeight="1">
      <c r="B271" s="167"/>
      <c r="C271" s="168"/>
      <c r="D271" s="169" t="s">
        <v>72</v>
      </c>
      <c r="E271" s="218" t="s">
        <v>1847</v>
      </c>
      <c r="F271" s="218" t="s">
        <v>1848</v>
      </c>
      <c r="G271" s="168"/>
      <c r="H271" s="168"/>
      <c r="I271" s="171"/>
      <c r="J271" s="219">
        <f>BK271</f>
        <v>0</v>
      </c>
      <c r="K271" s="168"/>
      <c r="L271" s="173"/>
      <c r="M271" s="174"/>
      <c r="N271" s="175"/>
      <c r="O271" s="175"/>
      <c r="P271" s="176">
        <f>SUM(P272:P277)</f>
        <v>0</v>
      </c>
      <c r="Q271" s="175"/>
      <c r="R271" s="176">
        <f>SUM(R272:R277)</f>
        <v>2.4200000000000003E-3</v>
      </c>
      <c r="S271" s="175"/>
      <c r="T271" s="177">
        <f>SUM(T272:T277)</f>
        <v>4.2000000000000002E-4</v>
      </c>
      <c r="AR271" s="178" t="s">
        <v>82</v>
      </c>
      <c r="AT271" s="179" t="s">
        <v>72</v>
      </c>
      <c r="AU271" s="179" t="s">
        <v>80</v>
      </c>
      <c r="AY271" s="178" t="s">
        <v>149</v>
      </c>
      <c r="BK271" s="180">
        <f>SUM(BK272:BK277)</f>
        <v>0</v>
      </c>
    </row>
    <row r="272" spans="1:65" s="2" customFormat="1" ht="14.45" customHeight="1">
      <c r="A272" s="31"/>
      <c r="B272" s="32"/>
      <c r="C272" s="200" t="s">
        <v>529</v>
      </c>
      <c r="D272" s="200" t="s">
        <v>185</v>
      </c>
      <c r="E272" s="201" t="s">
        <v>1849</v>
      </c>
      <c r="F272" s="202" t="s">
        <v>1850</v>
      </c>
      <c r="G272" s="203" t="s">
        <v>197</v>
      </c>
      <c r="H272" s="204">
        <v>1</v>
      </c>
      <c r="I272" s="205"/>
      <c r="J272" s="206">
        <f>ROUND(I272*H272,2)</f>
        <v>0</v>
      </c>
      <c r="K272" s="202" t="s">
        <v>1625</v>
      </c>
      <c r="L272" s="36"/>
      <c r="M272" s="207" t="s">
        <v>1</v>
      </c>
      <c r="N272" s="208" t="s">
        <v>38</v>
      </c>
      <c r="O272" s="68"/>
      <c r="P272" s="191">
        <f>O272*H272</f>
        <v>0</v>
      </c>
      <c r="Q272" s="191">
        <v>5.8E-4</v>
      </c>
      <c r="R272" s="191">
        <f>Q272*H272</f>
        <v>5.8E-4</v>
      </c>
      <c r="S272" s="191">
        <v>4.2000000000000002E-4</v>
      </c>
      <c r="T272" s="192">
        <f>S272*H272</f>
        <v>4.2000000000000002E-4</v>
      </c>
      <c r="U272" s="31"/>
      <c r="V272" s="31"/>
      <c r="W272" s="31"/>
      <c r="X272" s="31"/>
      <c r="Y272" s="31"/>
      <c r="Z272" s="31"/>
      <c r="AA272" s="31"/>
      <c r="AB272" s="31"/>
      <c r="AC272" s="31"/>
      <c r="AD272" s="31"/>
      <c r="AE272" s="31"/>
      <c r="AR272" s="193" t="s">
        <v>219</v>
      </c>
      <c r="AT272" s="193" t="s">
        <v>185</v>
      </c>
      <c r="AU272" s="193" t="s">
        <v>82</v>
      </c>
      <c r="AY272" s="14" t="s">
        <v>149</v>
      </c>
      <c r="BE272" s="194">
        <f>IF(N272="základní",J272,0)</f>
        <v>0</v>
      </c>
      <c r="BF272" s="194">
        <f>IF(N272="snížená",J272,0)</f>
        <v>0</v>
      </c>
      <c r="BG272" s="194">
        <f>IF(N272="zákl. přenesená",J272,0)</f>
        <v>0</v>
      </c>
      <c r="BH272" s="194">
        <f>IF(N272="sníž. přenesená",J272,0)</f>
        <v>0</v>
      </c>
      <c r="BI272" s="194">
        <f>IF(N272="nulová",J272,0)</f>
        <v>0</v>
      </c>
      <c r="BJ272" s="14" t="s">
        <v>80</v>
      </c>
      <c r="BK272" s="194">
        <f>ROUND(I272*H272,2)</f>
        <v>0</v>
      </c>
      <c r="BL272" s="14" t="s">
        <v>219</v>
      </c>
      <c r="BM272" s="193" t="s">
        <v>1851</v>
      </c>
    </row>
    <row r="273" spans="1:65" s="2" customFormat="1" ht="19.5">
      <c r="A273" s="31"/>
      <c r="B273" s="32"/>
      <c r="C273" s="33"/>
      <c r="D273" s="195" t="s">
        <v>157</v>
      </c>
      <c r="E273" s="33"/>
      <c r="F273" s="196" t="s">
        <v>1852</v>
      </c>
      <c r="G273" s="33"/>
      <c r="H273" s="33"/>
      <c r="I273" s="197"/>
      <c r="J273" s="33"/>
      <c r="K273" s="33"/>
      <c r="L273" s="36"/>
      <c r="M273" s="198"/>
      <c r="N273" s="199"/>
      <c r="O273" s="68"/>
      <c r="P273" s="68"/>
      <c r="Q273" s="68"/>
      <c r="R273" s="68"/>
      <c r="S273" s="68"/>
      <c r="T273" s="69"/>
      <c r="U273" s="31"/>
      <c r="V273" s="31"/>
      <c r="W273" s="31"/>
      <c r="X273" s="31"/>
      <c r="Y273" s="31"/>
      <c r="Z273" s="31"/>
      <c r="AA273" s="31"/>
      <c r="AB273" s="31"/>
      <c r="AC273" s="31"/>
      <c r="AD273" s="31"/>
      <c r="AE273" s="31"/>
      <c r="AT273" s="14" t="s">
        <v>157</v>
      </c>
      <c r="AU273" s="14" t="s">
        <v>82</v>
      </c>
    </row>
    <row r="274" spans="1:65" s="2" customFormat="1" ht="14.45" customHeight="1">
      <c r="A274" s="31"/>
      <c r="B274" s="32"/>
      <c r="C274" s="200" t="s">
        <v>534</v>
      </c>
      <c r="D274" s="200" t="s">
        <v>185</v>
      </c>
      <c r="E274" s="201" t="s">
        <v>1853</v>
      </c>
      <c r="F274" s="202" t="s">
        <v>1854</v>
      </c>
      <c r="G274" s="203" t="s">
        <v>197</v>
      </c>
      <c r="H274" s="204">
        <v>1</v>
      </c>
      <c r="I274" s="205"/>
      <c r="J274" s="206">
        <f>ROUND(I274*H274,2)</f>
        <v>0</v>
      </c>
      <c r="K274" s="202" t="s">
        <v>1625</v>
      </c>
      <c r="L274" s="36"/>
      <c r="M274" s="207" t="s">
        <v>1</v>
      </c>
      <c r="N274" s="208" t="s">
        <v>38</v>
      </c>
      <c r="O274" s="68"/>
      <c r="P274" s="191">
        <f>O274*H274</f>
        <v>0</v>
      </c>
      <c r="Q274" s="191">
        <v>1.8400000000000001E-3</v>
      </c>
      <c r="R274" s="191">
        <f>Q274*H274</f>
        <v>1.8400000000000001E-3</v>
      </c>
      <c r="S274" s="191">
        <v>0</v>
      </c>
      <c r="T274" s="192">
        <f>S274*H274</f>
        <v>0</v>
      </c>
      <c r="U274" s="31"/>
      <c r="V274" s="31"/>
      <c r="W274" s="31"/>
      <c r="X274" s="31"/>
      <c r="Y274" s="31"/>
      <c r="Z274" s="31"/>
      <c r="AA274" s="31"/>
      <c r="AB274" s="31"/>
      <c r="AC274" s="31"/>
      <c r="AD274" s="31"/>
      <c r="AE274" s="31"/>
      <c r="AR274" s="193" t="s">
        <v>219</v>
      </c>
      <c r="AT274" s="193" t="s">
        <v>185</v>
      </c>
      <c r="AU274" s="193" t="s">
        <v>82</v>
      </c>
      <c r="AY274" s="14" t="s">
        <v>149</v>
      </c>
      <c r="BE274" s="194">
        <f>IF(N274="základní",J274,0)</f>
        <v>0</v>
      </c>
      <c r="BF274" s="194">
        <f>IF(N274="snížená",J274,0)</f>
        <v>0</v>
      </c>
      <c r="BG274" s="194">
        <f>IF(N274="zákl. přenesená",J274,0)</f>
        <v>0</v>
      </c>
      <c r="BH274" s="194">
        <f>IF(N274="sníž. přenesená",J274,0)</f>
        <v>0</v>
      </c>
      <c r="BI274" s="194">
        <f>IF(N274="nulová",J274,0)</f>
        <v>0</v>
      </c>
      <c r="BJ274" s="14" t="s">
        <v>80</v>
      </c>
      <c r="BK274" s="194">
        <f>ROUND(I274*H274,2)</f>
        <v>0</v>
      </c>
      <c r="BL274" s="14" t="s">
        <v>219</v>
      </c>
      <c r="BM274" s="193" t="s">
        <v>1855</v>
      </c>
    </row>
    <row r="275" spans="1:65" s="2" customFormat="1" ht="11.25">
      <c r="A275" s="31"/>
      <c r="B275" s="32"/>
      <c r="C275" s="33"/>
      <c r="D275" s="195" t="s">
        <v>157</v>
      </c>
      <c r="E275" s="33"/>
      <c r="F275" s="196" t="s">
        <v>1856</v>
      </c>
      <c r="G275" s="33"/>
      <c r="H275" s="33"/>
      <c r="I275" s="197"/>
      <c r="J275" s="33"/>
      <c r="K275" s="33"/>
      <c r="L275" s="36"/>
      <c r="M275" s="198"/>
      <c r="N275" s="199"/>
      <c r="O275" s="68"/>
      <c r="P275" s="68"/>
      <c r="Q275" s="68"/>
      <c r="R275" s="68"/>
      <c r="S275" s="68"/>
      <c r="T275" s="69"/>
      <c r="U275" s="31"/>
      <c r="V275" s="31"/>
      <c r="W275" s="31"/>
      <c r="X275" s="31"/>
      <c r="Y275" s="31"/>
      <c r="Z275" s="31"/>
      <c r="AA275" s="31"/>
      <c r="AB275" s="31"/>
      <c r="AC275" s="31"/>
      <c r="AD275" s="31"/>
      <c r="AE275" s="31"/>
      <c r="AT275" s="14" t="s">
        <v>157</v>
      </c>
      <c r="AU275" s="14" t="s">
        <v>82</v>
      </c>
    </row>
    <row r="276" spans="1:65" s="2" customFormat="1" ht="14.45" customHeight="1">
      <c r="A276" s="31"/>
      <c r="B276" s="32"/>
      <c r="C276" s="200" t="s">
        <v>539</v>
      </c>
      <c r="D276" s="200" t="s">
        <v>185</v>
      </c>
      <c r="E276" s="201" t="s">
        <v>1857</v>
      </c>
      <c r="F276" s="202" t="s">
        <v>1858</v>
      </c>
      <c r="G276" s="203" t="s">
        <v>197</v>
      </c>
      <c r="H276" s="204">
        <v>1</v>
      </c>
      <c r="I276" s="205"/>
      <c r="J276" s="206">
        <f>ROUND(I276*H276,2)</f>
        <v>0</v>
      </c>
      <c r="K276" s="202" t="s">
        <v>1625</v>
      </c>
      <c r="L276" s="36"/>
      <c r="M276" s="207" t="s">
        <v>1</v>
      </c>
      <c r="N276" s="208" t="s">
        <v>38</v>
      </c>
      <c r="O276" s="68"/>
      <c r="P276" s="191">
        <f>O276*H276</f>
        <v>0</v>
      </c>
      <c r="Q276" s="191">
        <v>0</v>
      </c>
      <c r="R276" s="191">
        <f>Q276*H276</f>
        <v>0</v>
      </c>
      <c r="S276" s="191">
        <v>0</v>
      </c>
      <c r="T276" s="192">
        <f>S276*H276</f>
        <v>0</v>
      </c>
      <c r="U276" s="31"/>
      <c r="V276" s="31"/>
      <c r="W276" s="31"/>
      <c r="X276" s="31"/>
      <c r="Y276" s="31"/>
      <c r="Z276" s="31"/>
      <c r="AA276" s="31"/>
      <c r="AB276" s="31"/>
      <c r="AC276" s="31"/>
      <c r="AD276" s="31"/>
      <c r="AE276" s="31"/>
      <c r="AR276" s="193" t="s">
        <v>219</v>
      </c>
      <c r="AT276" s="193" t="s">
        <v>185</v>
      </c>
      <c r="AU276" s="193" t="s">
        <v>82</v>
      </c>
      <c r="AY276" s="14" t="s">
        <v>149</v>
      </c>
      <c r="BE276" s="194">
        <f>IF(N276="základní",J276,0)</f>
        <v>0</v>
      </c>
      <c r="BF276" s="194">
        <f>IF(N276="snížená",J276,0)</f>
        <v>0</v>
      </c>
      <c r="BG276" s="194">
        <f>IF(N276="zákl. přenesená",J276,0)</f>
        <v>0</v>
      </c>
      <c r="BH276" s="194">
        <f>IF(N276="sníž. přenesená",J276,0)</f>
        <v>0</v>
      </c>
      <c r="BI276" s="194">
        <f>IF(N276="nulová",J276,0)</f>
        <v>0</v>
      </c>
      <c r="BJ276" s="14" t="s">
        <v>80</v>
      </c>
      <c r="BK276" s="194">
        <f>ROUND(I276*H276,2)</f>
        <v>0</v>
      </c>
      <c r="BL276" s="14" t="s">
        <v>219</v>
      </c>
      <c r="BM276" s="193" t="s">
        <v>1859</v>
      </c>
    </row>
    <row r="277" spans="1:65" s="2" customFormat="1" ht="11.25">
      <c r="A277" s="31"/>
      <c r="B277" s="32"/>
      <c r="C277" s="33"/>
      <c r="D277" s="195" t="s">
        <v>157</v>
      </c>
      <c r="E277" s="33"/>
      <c r="F277" s="196" t="s">
        <v>1860</v>
      </c>
      <c r="G277" s="33"/>
      <c r="H277" s="33"/>
      <c r="I277" s="197"/>
      <c r="J277" s="33"/>
      <c r="K277" s="33"/>
      <c r="L277" s="36"/>
      <c r="M277" s="198"/>
      <c r="N277" s="199"/>
      <c r="O277" s="68"/>
      <c r="P277" s="68"/>
      <c r="Q277" s="68"/>
      <c r="R277" s="68"/>
      <c r="S277" s="68"/>
      <c r="T277" s="69"/>
      <c r="U277" s="31"/>
      <c r="V277" s="31"/>
      <c r="W277" s="31"/>
      <c r="X277" s="31"/>
      <c r="Y277" s="31"/>
      <c r="Z277" s="31"/>
      <c r="AA277" s="31"/>
      <c r="AB277" s="31"/>
      <c r="AC277" s="31"/>
      <c r="AD277" s="31"/>
      <c r="AE277" s="31"/>
      <c r="AT277" s="14" t="s">
        <v>157</v>
      </c>
      <c r="AU277" s="14" t="s">
        <v>82</v>
      </c>
    </row>
    <row r="278" spans="1:65" s="11" customFormat="1" ht="22.9" customHeight="1">
      <c r="B278" s="167"/>
      <c r="C278" s="168"/>
      <c r="D278" s="169" t="s">
        <v>72</v>
      </c>
      <c r="E278" s="218" t="s">
        <v>1861</v>
      </c>
      <c r="F278" s="218" t="s">
        <v>1862</v>
      </c>
      <c r="G278" s="168"/>
      <c r="H278" s="168"/>
      <c r="I278" s="171"/>
      <c r="J278" s="219">
        <f>BK278</f>
        <v>0</v>
      </c>
      <c r="K278" s="168"/>
      <c r="L278" s="173"/>
      <c r="M278" s="174"/>
      <c r="N278" s="175"/>
      <c r="O278" s="175"/>
      <c r="P278" s="176">
        <f>SUM(P279:P294)</f>
        <v>0</v>
      </c>
      <c r="Q278" s="175"/>
      <c r="R278" s="176">
        <f>SUM(R279:R294)</f>
        <v>4.9399999999999999E-3</v>
      </c>
      <c r="S278" s="175"/>
      <c r="T278" s="177">
        <f>SUM(T279:T294)</f>
        <v>3.2799999999999999E-3</v>
      </c>
      <c r="AR278" s="178" t="s">
        <v>82</v>
      </c>
      <c r="AT278" s="179" t="s">
        <v>72</v>
      </c>
      <c r="AU278" s="179" t="s">
        <v>80</v>
      </c>
      <c r="AY278" s="178" t="s">
        <v>149</v>
      </c>
      <c r="BK278" s="180">
        <f>SUM(BK279:BK294)</f>
        <v>0</v>
      </c>
    </row>
    <row r="279" spans="1:65" s="2" customFormat="1" ht="14.45" customHeight="1">
      <c r="A279" s="31"/>
      <c r="B279" s="32"/>
      <c r="C279" s="200" t="s">
        <v>544</v>
      </c>
      <c r="D279" s="200" t="s">
        <v>185</v>
      </c>
      <c r="E279" s="201" t="s">
        <v>1863</v>
      </c>
      <c r="F279" s="202" t="s">
        <v>1864</v>
      </c>
      <c r="G279" s="203" t="s">
        <v>153</v>
      </c>
      <c r="H279" s="204">
        <v>1</v>
      </c>
      <c r="I279" s="205"/>
      <c r="J279" s="206">
        <f>ROUND(I279*H279,2)</f>
        <v>0</v>
      </c>
      <c r="K279" s="202" t="s">
        <v>1625</v>
      </c>
      <c r="L279" s="36"/>
      <c r="M279" s="207" t="s">
        <v>1</v>
      </c>
      <c r="N279" s="208" t="s">
        <v>38</v>
      </c>
      <c r="O279" s="68"/>
      <c r="P279" s="191">
        <f>O279*H279</f>
        <v>0</v>
      </c>
      <c r="Q279" s="191">
        <v>0</v>
      </c>
      <c r="R279" s="191">
        <f>Q279*H279</f>
        <v>0</v>
      </c>
      <c r="S279" s="191">
        <v>2.9E-4</v>
      </c>
      <c r="T279" s="192">
        <f>S279*H279</f>
        <v>2.9E-4</v>
      </c>
      <c r="U279" s="31"/>
      <c r="V279" s="31"/>
      <c r="W279" s="31"/>
      <c r="X279" s="31"/>
      <c r="Y279" s="31"/>
      <c r="Z279" s="31"/>
      <c r="AA279" s="31"/>
      <c r="AB279" s="31"/>
      <c r="AC279" s="31"/>
      <c r="AD279" s="31"/>
      <c r="AE279" s="31"/>
      <c r="AR279" s="193" t="s">
        <v>219</v>
      </c>
      <c r="AT279" s="193" t="s">
        <v>185</v>
      </c>
      <c r="AU279" s="193" t="s">
        <v>82</v>
      </c>
      <c r="AY279" s="14" t="s">
        <v>149</v>
      </c>
      <c r="BE279" s="194">
        <f>IF(N279="základní",J279,0)</f>
        <v>0</v>
      </c>
      <c r="BF279" s="194">
        <f>IF(N279="snížená",J279,0)</f>
        <v>0</v>
      </c>
      <c r="BG279" s="194">
        <f>IF(N279="zákl. přenesená",J279,0)</f>
        <v>0</v>
      </c>
      <c r="BH279" s="194">
        <f>IF(N279="sníž. přenesená",J279,0)</f>
        <v>0</v>
      </c>
      <c r="BI279" s="194">
        <f>IF(N279="nulová",J279,0)</f>
        <v>0</v>
      </c>
      <c r="BJ279" s="14" t="s">
        <v>80</v>
      </c>
      <c r="BK279" s="194">
        <f>ROUND(I279*H279,2)</f>
        <v>0</v>
      </c>
      <c r="BL279" s="14" t="s">
        <v>219</v>
      </c>
      <c r="BM279" s="193" t="s">
        <v>1865</v>
      </c>
    </row>
    <row r="280" spans="1:65" s="2" customFormat="1" ht="11.25">
      <c r="A280" s="31"/>
      <c r="B280" s="32"/>
      <c r="C280" s="33"/>
      <c r="D280" s="195" t="s">
        <v>157</v>
      </c>
      <c r="E280" s="33"/>
      <c r="F280" s="196" t="s">
        <v>1866</v>
      </c>
      <c r="G280" s="33"/>
      <c r="H280" s="33"/>
      <c r="I280" s="197"/>
      <c r="J280" s="33"/>
      <c r="K280" s="33"/>
      <c r="L280" s="36"/>
      <c r="M280" s="198"/>
      <c r="N280" s="199"/>
      <c r="O280" s="68"/>
      <c r="P280" s="68"/>
      <c r="Q280" s="68"/>
      <c r="R280" s="68"/>
      <c r="S280" s="68"/>
      <c r="T280" s="69"/>
      <c r="U280" s="31"/>
      <c r="V280" s="31"/>
      <c r="W280" s="31"/>
      <c r="X280" s="31"/>
      <c r="Y280" s="31"/>
      <c r="Z280" s="31"/>
      <c r="AA280" s="31"/>
      <c r="AB280" s="31"/>
      <c r="AC280" s="31"/>
      <c r="AD280" s="31"/>
      <c r="AE280" s="31"/>
      <c r="AT280" s="14" t="s">
        <v>157</v>
      </c>
      <c r="AU280" s="14" t="s">
        <v>82</v>
      </c>
    </row>
    <row r="281" spans="1:65" s="2" customFormat="1" ht="14.45" customHeight="1">
      <c r="A281" s="31"/>
      <c r="B281" s="32"/>
      <c r="C281" s="200" t="s">
        <v>549</v>
      </c>
      <c r="D281" s="200" t="s">
        <v>185</v>
      </c>
      <c r="E281" s="201" t="s">
        <v>1867</v>
      </c>
      <c r="F281" s="202" t="s">
        <v>1868</v>
      </c>
      <c r="G281" s="203" t="s">
        <v>197</v>
      </c>
      <c r="H281" s="204">
        <v>2</v>
      </c>
      <c r="I281" s="205"/>
      <c r="J281" s="206">
        <f>ROUND(I281*H281,2)</f>
        <v>0</v>
      </c>
      <c r="K281" s="202" t="s">
        <v>1625</v>
      </c>
      <c r="L281" s="36"/>
      <c r="M281" s="207" t="s">
        <v>1</v>
      </c>
      <c r="N281" s="208" t="s">
        <v>38</v>
      </c>
      <c r="O281" s="68"/>
      <c r="P281" s="191">
        <f>O281*H281</f>
        <v>0</v>
      </c>
      <c r="Q281" s="191">
        <v>0</v>
      </c>
      <c r="R281" s="191">
        <f>Q281*H281</f>
        <v>0</v>
      </c>
      <c r="S281" s="191">
        <v>0</v>
      </c>
      <c r="T281" s="192">
        <f>S281*H281</f>
        <v>0</v>
      </c>
      <c r="U281" s="31"/>
      <c r="V281" s="31"/>
      <c r="W281" s="31"/>
      <c r="X281" s="31"/>
      <c r="Y281" s="31"/>
      <c r="Z281" s="31"/>
      <c r="AA281" s="31"/>
      <c r="AB281" s="31"/>
      <c r="AC281" s="31"/>
      <c r="AD281" s="31"/>
      <c r="AE281" s="31"/>
      <c r="AR281" s="193" t="s">
        <v>219</v>
      </c>
      <c r="AT281" s="193" t="s">
        <v>185</v>
      </c>
      <c r="AU281" s="193" t="s">
        <v>82</v>
      </c>
      <c r="AY281" s="14" t="s">
        <v>149</v>
      </c>
      <c r="BE281" s="194">
        <f>IF(N281="základní",J281,0)</f>
        <v>0</v>
      </c>
      <c r="BF281" s="194">
        <f>IF(N281="snížená",J281,0)</f>
        <v>0</v>
      </c>
      <c r="BG281" s="194">
        <f>IF(N281="zákl. přenesená",J281,0)</f>
        <v>0</v>
      </c>
      <c r="BH281" s="194">
        <f>IF(N281="sníž. přenesená",J281,0)</f>
        <v>0</v>
      </c>
      <c r="BI281" s="194">
        <f>IF(N281="nulová",J281,0)</f>
        <v>0</v>
      </c>
      <c r="BJ281" s="14" t="s">
        <v>80</v>
      </c>
      <c r="BK281" s="194">
        <f>ROUND(I281*H281,2)</f>
        <v>0</v>
      </c>
      <c r="BL281" s="14" t="s">
        <v>219</v>
      </c>
      <c r="BM281" s="193" t="s">
        <v>1869</v>
      </c>
    </row>
    <row r="282" spans="1:65" s="2" customFormat="1" ht="19.5">
      <c r="A282" s="31"/>
      <c r="B282" s="32"/>
      <c r="C282" s="33"/>
      <c r="D282" s="195" t="s">
        <v>157</v>
      </c>
      <c r="E282" s="33"/>
      <c r="F282" s="196" t="s">
        <v>1870</v>
      </c>
      <c r="G282" s="33"/>
      <c r="H282" s="33"/>
      <c r="I282" s="197"/>
      <c r="J282" s="33"/>
      <c r="K282" s="33"/>
      <c r="L282" s="36"/>
      <c r="M282" s="198"/>
      <c r="N282" s="199"/>
      <c r="O282" s="68"/>
      <c r="P282" s="68"/>
      <c r="Q282" s="68"/>
      <c r="R282" s="68"/>
      <c r="S282" s="68"/>
      <c r="T282" s="69"/>
      <c r="U282" s="31"/>
      <c r="V282" s="31"/>
      <c r="W282" s="31"/>
      <c r="X282" s="31"/>
      <c r="Y282" s="31"/>
      <c r="Z282" s="31"/>
      <c r="AA282" s="31"/>
      <c r="AB282" s="31"/>
      <c r="AC282" s="31"/>
      <c r="AD282" s="31"/>
      <c r="AE282" s="31"/>
      <c r="AT282" s="14" t="s">
        <v>157</v>
      </c>
      <c r="AU282" s="14" t="s">
        <v>82</v>
      </c>
    </row>
    <row r="283" spans="1:65" s="2" customFormat="1" ht="24.2" customHeight="1">
      <c r="A283" s="31"/>
      <c r="B283" s="32"/>
      <c r="C283" s="200" t="s">
        <v>554</v>
      </c>
      <c r="D283" s="200" t="s">
        <v>185</v>
      </c>
      <c r="E283" s="201" t="s">
        <v>1871</v>
      </c>
      <c r="F283" s="202" t="s">
        <v>1872</v>
      </c>
      <c r="G283" s="203" t="s">
        <v>1104</v>
      </c>
      <c r="H283" s="204">
        <v>1</v>
      </c>
      <c r="I283" s="205"/>
      <c r="J283" s="206">
        <f>ROUND(I283*H283,2)</f>
        <v>0</v>
      </c>
      <c r="K283" s="202" t="s">
        <v>1625</v>
      </c>
      <c r="L283" s="36"/>
      <c r="M283" s="207" t="s">
        <v>1</v>
      </c>
      <c r="N283" s="208" t="s">
        <v>38</v>
      </c>
      <c r="O283" s="68"/>
      <c r="P283" s="191">
        <f>O283*H283</f>
        <v>0</v>
      </c>
      <c r="Q283" s="191">
        <v>0</v>
      </c>
      <c r="R283" s="191">
        <f>Q283*H283</f>
        <v>0</v>
      </c>
      <c r="S283" s="191">
        <v>0</v>
      </c>
      <c r="T283" s="192">
        <f>S283*H283</f>
        <v>0</v>
      </c>
      <c r="U283" s="31"/>
      <c r="V283" s="31"/>
      <c r="W283" s="31"/>
      <c r="X283" s="31"/>
      <c r="Y283" s="31"/>
      <c r="Z283" s="31"/>
      <c r="AA283" s="31"/>
      <c r="AB283" s="31"/>
      <c r="AC283" s="31"/>
      <c r="AD283" s="31"/>
      <c r="AE283" s="31"/>
      <c r="AR283" s="193" t="s">
        <v>219</v>
      </c>
      <c r="AT283" s="193" t="s">
        <v>185</v>
      </c>
      <c r="AU283" s="193" t="s">
        <v>82</v>
      </c>
      <c r="AY283" s="14" t="s">
        <v>149</v>
      </c>
      <c r="BE283" s="194">
        <f>IF(N283="základní",J283,0)</f>
        <v>0</v>
      </c>
      <c r="BF283" s="194">
        <f>IF(N283="snížená",J283,0)</f>
        <v>0</v>
      </c>
      <c r="BG283" s="194">
        <f>IF(N283="zákl. přenesená",J283,0)</f>
        <v>0</v>
      </c>
      <c r="BH283" s="194">
        <f>IF(N283="sníž. přenesená",J283,0)</f>
        <v>0</v>
      </c>
      <c r="BI283" s="194">
        <f>IF(N283="nulová",J283,0)</f>
        <v>0</v>
      </c>
      <c r="BJ283" s="14" t="s">
        <v>80</v>
      </c>
      <c r="BK283" s="194">
        <f>ROUND(I283*H283,2)</f>
        <v>0</v>
      </c>
      <c r="BL283" s="14" t="s">
        <v>219</v>
      </c>
      <c r="BM283" s="193" t="s">
        <v>1873</v>
      </c>
    </row>
    <row r="284" spans="1:65" s="2" customFormat="1" ht="19.5">
      <c r="A284" s="31"/>
      <c r="B284" s="32"/>
      <c r="C284" s="33"/>
      <c r="D284" s="195" t="s">
        <v>157</v>
      </c>
      <c r="E284" s="33"/>
      <c r="F284" s="196" t="s">
        <v>1874</v>
      </c>
      <c r="G284" s="33"/>
      <c r="H284" s="33"/>
      <c r="I284" s="197"/>
      <c r="J284" s="33"/>
      <c r="K284" s="33"/>
      <c r="L284" s="36"/>
      <c r="M284" s="198"/>
      <c r="N284" s="199"/>
      <c r="O284" s="68"/>
      <c r="P284" s="68"/>
      <c r="Q284" s="68"/>
      <c r="R284" s="68"/>
      <c r="S284" s="68"/>
      <c r="T284" s="69"/>
      <c r="U284" s="31"/>
      <c r="V284" s="31"/>
      <c r="W284" s="31"/>
      <c r="X284" s="31"/>
      <c r="Y284" s="31"/>
      <c r="Z284" s="31"/>
      <c r="AA284" s="31"/>
      <c r="AB284" s="31"/>
      <c r="AC284" s="31"/>
      <c r="AD284" s="31"/>
      <c r="AE284" s="31"/>
      <c r="AT284" s="14" t="s">
        <v>157</v>
      </c>
      <c r="AU284" s="14" t="s">
        <v>82</v>
      </c>
    </row>
    <row r="285" spans="1:65" s="2" customFormat="1" ht="39">
      <c r="A285" s="31"/>
      <c r="B285" s="32"/>
      <c r="C285" s="33"/>
      <c r="D285" s="195" t="s">
        <v>1413</v>
      </c>
      <c r="E285" s="33"/>
      <c r="F285" s="220" t="s">
        <v>1875</v>
      </c>
      <c r="G285" s="33"/>
      <c r="H285" s="33"/>
      <c r="I285" s="197"/>
      <c r="J285" s="33"/>
      <c r="K285" s="33"/>
      <c r="L285" s="36"/>
      <c r="M285" s="198"/>
      <c r="N285" s="199"/>
      <c r="O285" s="68"/>
      <c r="P285" s="68"/>
      <c r="Q285" s="68"/>
      <c r="R285" s="68"/>
      <c r="S285" s="68"/>
      <c r="T285" s="69"/>
      <c r="U285" s="31"/>
      <c r="V285" s="31"/>
      <c r="W285" s="31"/>
      <c r="X285" s="31"/>
      <c r="Y285" s="31"/>
      <c r="Z285" s="31"/>
      <c r="AA285" s="31"/>
      <c r="AB285" s="31"/>
      <c r="AC285" s="31"/>
      <c r="AD285" s="31"/>
      <c r="AE285" s="31"/>
      <c r="AT285" s="14" t="s">
        <v>1413</v>
      </c>
      <c r="AU285" s="14" t="s">
        <v>82</v>
      </c>
    </row>
    <row r="286" spans="1:65" s="2" customFormat="1" ht="24.2" customHeight="1">
      <c r="A286" s="31"/>
      <c r="B286" s="32"/>
      <c r="C286" s="200" t="s">
        <v>559</v>
      </c>
      <c r="D286" s="200" t="s">
        <v>185</v>
      </c>
      <c r="E286" s="201" t="s">
        <v>1876</v>
      </c>
      <c r="F286" s="202" t="s">
        <v>1877</v>
      </c>
      <c r="G286" s="203" t="s">
        <v>197</v>
      </c>
      <c r="H286" s="204">
        <v>4</v>
      </c>
      <c r="I286" s="205"/>
      <c r="J286" s="206">
        <f>ROUND(I286*H286,2)</f>
        <v>0</v>
      </c>
      <c r="K286" s="202" t="s">
        <v>1625</v>
      </c>
      <c r="L286" s="36"/>
      <c r="M286" s="207" t="s">
        <v>1</v>
      </c>
      <c r="N286" s="208" t="s">
        <v>38</v>
      </c>
      <c r="O286" s="68"/>
      <c r="P286" s="191">
        <f>O286*H286</f>
        <v>0</v>
      </c>
      <c r="Q286" s="191">
        <v>0</v>
      </c>
      <c r="R286" s="191">
        <f>Q286*H286</f>
        <v>0</v>
      </c>
      <c r="S286" s="191">
        <v>0</v>
      </c>
      <c r="T286" s="192">
        <f>S286*H286</f>
        <v>0</v>
      </c>
      <c r="U286" s="31"/>
      <c r="V286" s="31"/>
      <c r="W286" s="31"/>
      <c r="X286" s="31"/>
      <c r="Y286" s="31"/>
      <c r="Z286" s="31"/>
      <c r="AA286" s="31"/>
      <c r="AB286" s="31"/>
      <c r="AC286" s="31"/>
      <c r="AD286" s="31"/>
      <c r="AE286" s="31"/>
      <c r="AR286" s="193" t="s">
        <v>219</v>
      </c>
      <c r="AT286" s="193" t="s">
        <v>185</v>
      </c>
      <c r="AU286" s="193" t="s">
        <v>82</v>
      </c>
      <c r="AY286" s="14" t="s">
        <v>149</v>
      </c>
      <c r="BE286" s="194">
        <f>IF(N286="základní",J286,0)</f>
        <v>0</v>
      </c>
      <c r="BF286" s="194">
        <f>IF(N286="snížená",J286,0)</f>
        <v>0</v>
      </c>
      <c r="BG286" s="194">
        <f>IF(N286="zákl. přenesená",J286,0)</f>
        <v>0</v>
      </c>
      <c r="BH286" s="194">
        <f>IF(N286="sníž. přenesená",J286,0)</f>
        <v>0</v>
      </c>
      <c r="BI286" s="194">
        <f>IF(N286="nulová",J286,0)</f>
        <v>0</v>
      </c>
      <c r="BJ286" s="14" t="s">
        <v>80</v>
      </c>
      <c r="BK286" s="194">
        <f>ROUND(I286*H286,2)</f>
        <v>0</v>
      </c>
      <c r="BL286" s="14" t="s">
        <v>219</v>
      </c>
      <c r="BM286" s="193" t="s">
        <v>1878</v>
      </c>
    </row>
    <row r="287" spans="1:65" s="2" customFormat="1" ht="19.5">
      <c r="A287" s="31"/>
      <c r="B287" s="32"/>
      <c r="C287" s="33"/>
      <c r="D287" s="195" t="s">
        <v>157</v>
      </c>
      <c r="E287" s="33"/>
      <c r="F287" s="196" t="s">
        <v>1879</v>
      </c>
      <c r="G287" s="33"/>
      <c r="H287" s="33"/>
      <c r="I287" s="197"/>
      <c r="J287" s="33"/>
      <c r="K287" s="33"/>
      <c r="L287" s="36"/>
      <c r="M287" s="198"/>
      <c r="N287" s="199"/>
      <c r="O287" s="68"/>
      <c r="P287" s="68"/>
      <c r="Q287" s="68"/>
      <c r="R287" s="68"/>
      <c r="S287" s="68"/>
      <c r="T287" s="69"/>
      <c r="U287" s="31"/>
      <c r="V287" s="31"/>
      <c r="W287" s="31"/>
      <c r="X287" s="31"/>
      <c r="Y287" s="31"/>
      <c r="Z287" s="31"/>
      <c r="AA287" s="31"/>
      <c r="AB287" s="31"/>
      <c r="AC287" s="31"/>
      <c r="AD287" s="31"/>
      <c r="AE287" s="31"/>
      <c r="AT287" s="14" t="s">
        <v>157</v>
      </c>
      <c r="AU287" s="14" t="s">
        <v>82</v>
      </c>
    </row>
    <row r="288" spans="1:65" s="2" customFormat="1" ht="97.5">
      <c r="A288" s="31"/>
      <c r="B288" s="32"/>
      <c r="C288" s="33"/>
      <c r="D288" s="195" t="s">
        <v>1413</v>
      </c>
      <c r="E288" s="33"/>
      <c r="F288" s="220" t="s">
        <v>1880</v>
      </c>
      <c r="G288" s="33"/>
      <c r="H288" s="33"/>
      <c r="I288" s="197"/>
      <c r="J288" s="33"/>
      <c r="K288" s="33"/>
      <c r="L288" s="36"/>
      <c r="M288" s="198"/>
      <c r="N288" s="199"/>
      <c r="O288" s="68"/>
      <c r="P288" s="68"/>
      <c r="Q288" s="68"/>
      <c r="R288" s="68"/>
      <c r="S288" s="68"/>
      <c r="T288" s="69"/>
      <c r="U288" s="31"/>
      <c r="V288" s="31"/>
      <c r="W288" s="31"/>
      <c r="X288" s="31"/>
      <c r="Y288" s="31"/>
      <c r="Z288" s="31"/>
      <c r="AA288" s="31"/>
      <c r="AB288" s="31"/>
      <c r="AC288" s="31"/>
      <c r="AD288" s="31"/>
      <c r="AE288" s="31"/>
      <c r="AT288" s="14" t="s">
        <v>1413</v>
      </c>
      <c r="AU288" s="14" t="s">
        <v>82</v>
      </c>
    </row>
    <row r="289" spans="1:65" s="2" customFormat="1" ht="14.45" customHeight="1">
      <c r="A289" s="31"/>
      <c r="B289" s="32"/>
      <c r="C289" s="200" t="s">
        <v>563</v>
      </c>
      <c r="D289" s="200" t="s">
        <v>185</v>
      </c>
      <c r="E289" s="201" t="s">
        <v>1881</v>
      </c>
      <c r="F289" s="202" t="s">
        <v>1882</v>
      </c>
      <c r="G289" s="203" t="s">
        <v>197</v>
      </c>
      <c r="H289" s="204">
        <v>1</v>
      </c>
      <c r="I289" s="205"/>
      <c r="J289" s="206">
        <f>ROUND(I289*H289,2)</f>
        <v>0</v>
      </c>
      <c r="K289" s="202" t="s">
        <v>1625</v>
      </c>
      <c r="L289" s="36"/>
      <c r="M289" s="207" t="s">
        <v>1</v>
      </c>
      <c r="N289" s="208" t="s">
        <v>38</v>
      </c>
      <c r="O289" s="68"/>
      <c r="P289" s="191">
        <f>O289*H289</f>
        <v>0</v>
      </c>
      <c r="Q289" s="191">
        <v>1.8799999999999999E-3</v>
      </c>
      <c r="R289" s="191">
        <f>Q289*H289</f>
        <v>1.8799999999999999E-3</v>
      </c>
      <c r="S289" s="191">
        <v>2E-3</v>
      </c>
      <c r="T289" s="192">
        <f>S289*H289</f>
        <v>2E-3</v>
      </c>
      <c r="U289" s="31"/>
      <c r="V289" s="31"/>
      <c r="W289" s="31"/>
      <c r="X289" s="31"/>
      <c r="Y289" s="31"/>
      <c r="Z289" s="31"/>
      <c r="AA289" s="31"/>
      <c r="AB289" s="31"/>
      <c r="AC289" s="31"/>
      <c r="AD289" s="31"/>
      <c r="AE289" s="31"/>
      <c r="AR289" s="193" t="s">
        <v>219</v>
      </c>
      <c r="AT289" s="193" t="s">
        <v>185</v>
      </c>
      <c r="AU289" s="193" t="s">
        <v>82</v>
      </c>
      <c r="AY289" s="14" t="s">
        <v>149</v>
      </c>
      <c r="BE289" s="194">
        <f>IF(N289="základní",J289,0)</f>
        <v>0</v>
      </c>
      <c r="BF289" s="194">
        <f>IF(N289="snížená",J289,0)</f>
        <v>0</v>
      </c>
      <c r="BG289" s="194">
        <f>IF(N289="zákl. přenesená",J289,0)</f>
        <v>0</v>
      </c>
      <c r="BH289" s="194">
        <f>IF(N289="sníž. přenesená",J289,0)</f>
        <v>0</v>
      </c>
      <c r="BI289" s="194">
        <f>IF(N289="nulová",J289,0)</f>
        <v>0</v>
      </c>
      <c r="BJ289" s="14" t="s">
        <v>80</v>
      </c>
      <c r="BK289" s="194">
        <f>ROUND(I289*H289,2)</f>
        <v>0</v>
      </c>
      <c r="BL289" s="14" t="s">
        <v>219</v>
      </c>
      <c r="BM289" s="193" t="s">
        <v>1883</v>
      </c>
    </row>
    <row r="290" spans="1:65" s="2" customFormat="1" ht="19.5">
      <c r="A290" s="31"/>
      <c r="B290" s="32"/>
      <c r="C290" s="33"/>
      <c r="D290" s="195" t="s">
        <v>157</v>
      </c>
      <c r="E290" s="33"/>
      <c r="F290" s="196" t="s">
        <v>1884</v>
      </c>
      <c r="G290" s="33"/>
      <c r="H290" s="33"/>
      <c r="I290" s="197"/>
      <c r="J290" s="33"/>
      <c r="K290" s="33"/>
      <c r="L290" s="36"/>
      <c r="M290" s="198"/>
      <c r="N290" s="199"/>
      <c r="O290" s="68"/>
      <c r="P290" s="68"/>
      <c r="Q290" s="68"/>
      <c r="R290" s="68"/>
      <c r="S290" s="68"/>
      <c r="T290" s="69"/>
      <c r="U290" s="31"/>
      <c r="V290" s="31"/>
      <c r="W290" s="31"/>
      <c r="X290" s="31"/>
      <c r="Y290" s="31"/>
      <c r="Z290" s="31"/>
      <c r="AA290" s="31"/>
      <c r="AB290" s="31"/>
      <c r="AC290" s="31"/>
      <c r="AD290" s="31"/>
      <c r="AE290" s="31"/>
      <c r="AT290" s="14" t="s">
        <v>157</v>
      </c>
      <c r="AU290" s="14" t="s">
        <v>82</v>
      </c>
    </row>
    <row r="291" spans="1:65" s="2" customFormat="1" ht="14.45" customHeight="1">
      <c r="A291" s="31"/>
      <c r="B291" s="32"/>
      <c r="C291" s="200" t="s">
        <v>567</v>
      </c>
      <c r="D291" s="200" t="s">
        <v>185</v>
      </c>
      <c r="E291" s="201" t="s">
        <v>1885</v>
      </c>
      <c r="F291" s="202" t="s">
        <v>1886</v>
      </c>
      <c r="G291" s="203" t="s">
        <v>197</v>
      </c>
      <c r="H291" s="204">
        <v>1</v>
      </c>
      <c r="I291" s="205"/>
      <c r="J291" s="206">
        <f>ROUND(I291*H291,2)</f>
        <v>0</v>
      </c>
      <c r="K291" s="202" t="s">
        <v>1625</v>
      </c>
      <c r="L291" s="36"/>
      <c r="M291" s="207" t="s">
        <v>1</v>
      </c>
      <c r="N291" s="208" t="s">
        <v>38</v>
      </c>
      <c r="O291" s="68"/>
      <c r="P291" s="191">
        <f>O291*H291</f>
        <v>0</v>
      </c>
      <c r="Q291" s="191">
        <v>1.6999999999999999E-3</v>
      </c>
      <c r="R291" s="191">
        <f>Q291*H291</f>
        <v>1.6999999999999999E-3</v>
      </c>
      <c r="S291" s="191">
        <v>0</v>
      </c>
      <c r="T291" s="192">
        <f>S291*H291</f>
        <v>0</v>
      </c>
      <c r="U291" s="31"/>
      <c r="V291" s="31"/>
      <c r="W291" s="31"/>
      <c r="X291" s="31"/>
      <c r="Y291" s="31"/>
      <c r="Z291" s="31"/>
      <c r="AA291" s="31"/>
      <c r="AB291" s="31"/>
      <c r="AC291" s="31"/>
      <c r="AD291" s="31"/>
      <c r="AE291" s="31"/>
      <c r="AR291" s="193" t="s">
        <v>219</v>
      </c>
      <c r="AT291" s="193" t="s">
        <v>185</v>
      </c>
      <c r="AU291" s="193" t="s">
        <v>82</v>
      </c>
      <c r="AY291" s="14" t="s">
        <v>149</v>
      </c>
      <c r="BE291" s="194">
        <f>IF(N291="základní",J291,0)</f>
        <v>0</v>
      </c>
      <c r="BF291" s="194">
        <f>IF(N291="snížená",J291,0)</f>
        <v>0</v>
      </c>
      <c r="BG291" s="194">
        <f>IF(N291="zákl. přenesená",J291,0)</f>
        <v>0</v>
      </c>
      <c r="BH291" s="194">
        <f>IF(N291="sníž. přenesená",J291,0)</f>
        <v>0</v>
      </c>
      <c r="BI291" s="194">
        <f>IF(N291="nulová",J291,0)</f>
        <v>0</v>
      </c>
      <c r="BJ291" s="14" t="s">
        <v>80</v>
      </c>
      <c r="BK291" s="194">
        <f>ROUND(I291*H291,2)</f>
        <v>0</v>
      </c>
      <c r="BL291" s="14" t="s">
        <v>219</v>
      </c>
      <c r="BM291" s="193" t="s">
        <v>1887</v>
      </c>
    </row>
    <row r="292" spans="1:65" s="2" customFormat="1" ht="19.5">
      <c r="A292" s="31"/>
      <c r="B292" s="32"/>
      <c r="C292" s="33"/>
      <c r="D292" s="195" t="s">
        <v>157</v>
      </c>
      <c r="E292" s="33"/>
      <c r="F292" s="196" t="s">
        <v>1888</v>
      </c>
      <c r="G292" s="33"/>
      <c r="H292" s="33"/>
      <c r="I292" s="197"/>
      <c r="J292" s="33"/>
      <c r="K292" s="33"/>
      <c r="L292" s="36"/>
      <c r="M292" s="198"/>
      <c r="N292" s="199"/>
      <c r="O292" s="68"/>
      <c r="P292" s="68"/>
      <c r="Q292" s="68"/>
      <c r="R292" s="68"/>
      <c r="S292" s="68"/>
      <c r="T292" s="69"/>
      <c r="U292" s="31"/>
      <c r="V292" s="31"/>
      <c r="W292" s="31"/>
      <c r="X292" s="31"/>
      <c r="Y292" s="31"/>
      <c r="Z292" s="31"/>
      <c r="AA292" s="31"/>
      <c r="AB292" s="31"/>
      <c r="AC292" s="31"/>
      <c r="AD292" s="31"/>
      <c r="AE292" s="31"/>
      <c r="AT292" s="14" t="s">
        <v>157</v>
      </c>
      <c r="AU292" s="14" t="s">
        <v>82</v>
      </c>
    </row>
    <row r="293" spans="1:65" s="2" customFormat="1" ht="14.45" customHeight="1">
      <c r="A293" s="31"/>
      <c r="B293" s="32"/>
      <c r="C293" s="200" t="s">
        <v>571</v>
      </c>
      <c r="D293" s="200" t="s">
        <v>185</v>
      </c>
      <c r="E293" s="201" t="s">
        <v>1889</v>
      </c>
      <c r="F293" s="202" t="s">
        <v>1890</v>
      </c>
      <c r="G293" s="203" t="s">
        <v>197</v>
      </c>
      <c r="H293" s="204">
        <v>1</v>
      </c>
      <c r="I293" s="205"/>
      <c r="J293" s="206">
        <f>ROUND(I293*H293,2)</f>
        <v>0</v>
      </c>
      <c r="K293" s="202" t="s">
        <v>1625</v>
      </c>
      <c r="L293" s="36"/>
      <c r="M293" s="207" t="s">
        <v>1</v>
      </c>
      <c r="N293" s="208" t="s">
        <v>38</v>
      </c>
      <c r="O293" s="68"/>
      <c r="P293" s="191">
        <f>O293*H293</f>
        <v>0</v>
      </c>
      <c r="Q293" s="191">
        <v>1.3600000000000001E-3</v>
      </c>
      <c r="R293" s="191">
        <f>Q293*H293</f>
        <v>1.3600000000000001E-3</v>
      </c>
      <c r="S293" s="191">
        <v>9.8999999999999999E-4</v>
      </c>
      <c r="T293" s="192">
        <f>S293*H293</f>
        <v>9.8999999999999999E-4</v>
      </c>
      <c r="U293" s="31"/>
      <c r="V293" s="31"/>
      <c r="W293" s="31"/>
      <c r="X293" s="31"/>
      <c r="Y293" s="31"/>
      <c r="Z293" s="31"/>
      <c r="AA293" s="31"/>
      <c r="AB293" s="31"/>
      <c r="AC293" s="31"/>
      <c r="AD293" s="31"/>
      <c r="AE293" s="31"/>
      <c r="AR293" s="193" t="s">
        <v>219</v>
      </c>
      <c r="AT293" s="193" t="s">
        <v>185</v>
      </c>
      <c r="AU293" s="193" t="s">
        <v>82</v>
      </c>
      <c r="AY293" s="14" t="s">
        <v>149</v>
      </c>
      <c r="BE293" s="194">
        <f>IF(N293="základní",J293,0)</f>
        <v>0</v>
      </c>
      <c r="BF293" s="194">
        <f>IF(N293="snížená",J293,0)</f>
        <v>0</v>
      </c>
      <c r="BG293" s="194">
        <f>IF(N293="zákl. přenesená",J293,0)</f>
        <v>0</v>
      </c>
      <c r="BH293" s="194">
        <f>IF(N293="sníž. přenesená",J293,0)</f>
        <v>0</v>
      </c>
      <c r="BI293" s="194">
        <f>IF(N293="nulová",J293,0)</f>
        <v>0</v>
      </c>
      <c r="BJ293" s="14" t="s">
        <v>80</v>
      </c>
      <c r="BK293" s="194">
        <f>ROUND(I293*H293,2)</f>
        <v>0</v>
      </c>
      <c r="BL293" s="14" t="s">
        <v>219</v>
      </c>
      <c r="BM293" s="193" t="s">
        <v>1891</v>
      </c>
    </row>
    <row r="294" spans="1:65" s="2" customFormat="1" ht="11.25">
      <c r="A294" s="31"/>
      <c r="B294" s="32"/>
      <c r="C294" s="33"/>
      <c r="D294" s="195" t="s">
        <v>157</v>
      </c>
      <c r="E294" s="33"/>
      <c r="F294" s="196" t="s">
        <v>1892</v>
      </c>
      <c r="G294" s="33"/>
      <c r="H294" s="33"/>
      <c r="I294" s="197"/>
      <c r="J294" s="33"/>
      <c r="K294" s="33"/>
      <c r="L294" s="36"/>
      <c r="M294" s="198"/>
      <c r="N294" s="199"/>
      <c r="O294" s="68"/>
      <c r="P294" s="68"/>
      <c r="Q294" s="68"/>
      <c r="R294" s="68"/>
      <c r="S294" s="68"/>
      <c r="T294" s="69"/>
      <c r="U294" s="31"/>
      <c r="V294" s="31"/>
      <c r="W294" s="31"/>
      <c r="X294" s="31"/>
      <c r="Y294" s="31"/>
      <c r="Z294" s="31"/>
      <c r="AA294" s="31"/>
      <c r="AB294" s="31"/>
      <c r="AC294" s="31"/>
      <c r="AD294" s="31"/>
      <c r="AE294" s="31"/>
      <c r="AT294" s="14" t="s">
        <v>157</v>
      </c>
      <c r="AU294" s="14" t="s">
        <v>82</v>
      </c>
    </row>
    <row r="295" spans="1:65" s="11" customFormat="1" ht="22.9" customHeight="1">
      <c r="B295" s="167"/>
      <c r="C295" s="168"/>
      <c r="D295" s="169" t="s">
        <v>72</v>
      </c>
      <c r="E295" s="218" t="s">
        <v>1893</v>
      </c>
      <c r="F295" s="218" t="s">
        <v>1894</v>
      </c>
      <c r="G295" s="168"/>
      <c r="H295" s="168"/>
      <c r="I295" s="171"/>
      <c r="J295" s="219">
        <f>BK295</f>
        <v>0</v>
      </c>
      <c r="K295" s="168"/>
      <c r="L295" s="173"/>
      <c r="M295" s="174"/>
      <c r="N295" s="175"/>
      <c r="O295" s="175"/>
      <c r="P295" s="176">
        <f>SUM(P296:P301)</f>
        <v>0</v>
      </c>
      <c r="Q295" s="175"/>
      <c r="R295" s="176">
        <f>SUM(R296:R301)</f>
        <v>1.54E-2</v>
      </c>
      <c r="S295" s="175"/>
      <c r="T295" s="177">
        <f>SUM(T296:T301)</f>
        <v>0</v>
      </c>
      <c r="AR295" s="178" t="s">
        <v>82</v>
      </c>
      <c r="AT295" s="179" t="s">
        <v>72</v>
      </c>
      <c r="AU295" s="179" t="s">
        <v>80</v>
      </c>
      <c r="AY295" s="178" t="s">
        <v>149</v>
      </c>
      <c r="BK295" s="180">
        <f>SUM(BK296:BK301)</f>
        <v>0</v>
      </c>
    </row>
    <row r="296" spans="1:65" s="2" customFormat="1" ht="24.2" customHeight="1">
      <c r="A296" s="31"/>
      <c r="B296" s="32"/>
      <c r="C296" s="200" t="s">
        <v>575</v>
      </c>
      <c r="D296" s="200" t="s">
        <v>185</v>
      </c>
      <c r="E296" s="201" t="s">
        <v>1895</v>
      </c>
      <c r="F296" s="202" t="s">
        <v>1896</v>
      </c>
      <c r="G296" s="203" t="s">
        <v>197</v>
      </c>
      <c r="H296" s="204">
        <v>10</v>
      </c>
      <c r="I296" s="205"/>
      <c r="J296" s="206">
        <f>ROUND(I296*H296,2)</f>
        <v>0</v>
      </c>
      <c r="K296" s="202" t="s">
        <v>1625</v>
      </c>
      <c r="L296" s="36"/>
      <c r="M296" s="207" t="s">
        <v>1</v>
      </c>
      <c r="N296" s="208" t="s">
        <v>38</v>
      </c>
      <c r="O296" s="68"/>
      <c r="P296" s="191">
        <f>O296*H296</f>
        <v>0</v>
      </c>
      <c r="Q296" s="191">
        <v>1.1000000000000001E-3</v>
      </c>
      <c r="R296" s="191">
        <f>Q296*H296</f>
        <v>1.1000000000000001E-2</v>
      </c>
      <c r="S296" s="191">
        <v>0</v>
      </c>
      <c r="T296" s="192">
        <f>S296*H296</f>
        <v>0</v>
      </c>
      <c r="U296" s="31"/>
      <c r="V296" s="31"/>
      <c r="W296" s="31"/>
      <c r="X296" s="31"/>
      <c r="Y296" s="31"/>
      <c r="Z296" s="31"/>
      <c r="AA296" s="31"/>
      <c r="AB296" s="31"/>
      <c r="AC296" s="31"/>
      <c r="AD296" s="31"/>
      <c r="AE296" s="31"/>
      <c r="AR296" s="193" t="s">
        <v>219</v>
      </c>
      <c r="AT296" s="193" t="s">
        <v>185</v>
      </c>
      <c r="AU296" s="193" t="s">
        <v>82</v>
      </c>
      <c r="AY296" s="14" t="s">
        <v>149</v>
      </c>
      <c r="BE296" s="194">
        <f>IF(N296="základní",J296,0)</f>
        <v>0</v>
      </c>
      <c r="BF296" s="194">
        <f>IF(N296="snížená",J296,0)</f>
        <v>0</v>
      </c>
      <c r="BG296" s="194">
        <f>IF(N296="zákl. přenesená",J296,0)</f>
        <v>0</v>
      </c>
      <c r="BH296" s="194">
        <f>IF(N296="sníž. přenesená",J296,0)</f>
        <v>0</v>
      </c>
      <c r="BI296" s="194">
        <f>IF(N296="nulová",J296,0)</f>
        <v>0</v>
      </c>
      <c r="BJ296" s="14" t="s">
        <v>80</v>
      </c>
      <c r="BK296" s="194">
        <f>ROUND(I296*H296,2)</f>
        <v>0</v>
      </c>
      <c r="BL296" s="14" t="s">
        <v>219</v>
      </c>
      <c r="BM296" s="193" t="s">
        <v>1897</v>
      </c>
    </row>
    <row r="297" spans="1:65" s="2" customFormat="1" ht="19.5">
      <c r="A297" s="31"/>
      <c r="B297" s="32"/>
      <c r="C297" s="33"/>
      <c r="D297" s="195" t="s">
        <v>157</v>
      </c>
      <c r="E297" s="33"/>
      <c r="F297" s="196" t="s">
        <v>1898</v>
      </c>
      <c r="G297" s="33"/>
      <c r="H297" s="33"/>
      <c r="I297" s="197"/>
      <c r="J297" s="33"/>
      <c r="K297" s="33"/>
      <c r="L297" s="36"/>
      <c r="M297" s="198"/>
      <c r="N297" s="199"/>
      <c r="O297" s="68"/>
      <c r="P297" s="68"/>
      <c r="Q297" s="68"/>
      <c r="R297" s="68"/>
      <c r="S297" s="68"/>
      <c r="T297" s="69"/>
      <c r="U297" s="31"/>
      <c r="V297" s="31"/>
      <c r="W297" s="31"/>
      <c r="X297" s="31"/>
      <c r="Y297" s="31"/>
      <c r="Z297" s="31"/>
      <c r="AA297" s="31"/>
      <c r="AB297" s="31"/>
      <c r="AC297" s="31"/>
      <c r="AD297" s="31"/>
      <c r="AE297" s="31"/>
      <c r="AT297" s="14" t="s">
        <v>157</v>
      </c>
      <c r="AU297" s="14" t="s">
        <v>82</v>
      </c>
    </row>
    <row r="298" spans="1:65" s="2" customFormat="1" ht="107.25">
      <c r="A298" s="31"/>
      <c r="B298" s="32"/>
      <c r="C298" s="33"/>
      <c r="D298" s="195" t="s">
        <v>1413</v>
      </c>
      <c r="E298" s="33"/>
      <c r="F298" s="220" t="s">
        <v>1899</v>
      </c>
      <c r="G298" s="33"/>
      <c r="H298" s="33"/>
      <c r="I298" s="197"/>
      <c r="J298" s="33"/>
      <c r="K298" s="33"/>
      <c r="L298" s="36"/>
      <c r="M298" s="198"/>
      <c r="N298" s="199"/>
      <c r="O298" s="68"/>
      <c r="P298" s="68"/>
      <c r="Q298" s="68"/>
      <c r="R298" s="68"/>
      <c r="S298" s="68"/>
      <c r="T298" s="69"/>
      <c r="U298" s="31"/>
      <c r="V298" s="31"/>
      <c r="W298" s="31"/>
      <c r="X298" s="31"/>
      <c r="Y298" s="31"/>
      <c r="Z298" s="31"/>
      <c r="AA298" s="31"/>
      <c r="AB298" s="31"/>
      <c r="AC298" s="31"/>
      <c r="AD298" s="31"/>
      <c r="AE298" s="31"/>
      <c r="AT298" s="14" t="s">
        <v>1413</v>
      </c>
      <c r="AU298" s="14" t="s">
        <v>82</v>
      </c>
    </row>
    <row r="299" spans="1:65" s="2" customFormat="1" ht="24.2" customHeight="1">
      <c r="A299" s="31"/>
      <c r="B299" s="32"/>
      <c r="C299" s="200" t="s">
        <v>579</v>
      </c>
      <c r="D299" s="200" t="s">
        <v>185</v>
      </c>
      <c r="E299" s="201" t="s">
        <v>1900</v>
      </c>
      <c r="F299" s="202" t="s">
        <v>1901</v>
      </c>
      <c r="G299" s="203" t="s">
        <v>197</v>
      </c>
      <c r="H299" s="204">
        <v>4</v>
      </c>
      <c r="I299" s="205"/>
      <c r="J299" s="206">
        <f>ROUND(I299*H299,2)</f>
        <v>0</v>
      </c>
      <c r="K299" s="202" t="s">
        <v>1625</v>
      </c>
      <c r="L299" s="36"/>
      <c r="M299" s="207" t="s">
        <v>1</v>
      </c>
      <c r="N299" s="208" t="s">
        <v>38</v>
      </c>
      <c r="O299" s="68"/>
      <c r="P299" s="191">
        <f>O299*H299</f>
        <v>0</v>
      </c>
      <c r="Q299" s="191">
        <v>1.1000000000000001E-3</v>
      </c>
      <c r="R299" s="191">
        <f>Q299*H299</f>
        <v>4.4000000000000003E-3</v>
      </c>
      <c r="S299" s="191">
        <v>0</v>
      </c>
      <c r="T299" s="192">
        <f>S299*H299</f>
        <v>0</v>
      </c>
      <c r="U299" s="31"/>
      <c r="V299" s="31"/>
      <c r="W299" s="31"/>
      <c r="X299" s="31"/>
      <c r="Y299" s="31"/>
      <c r="Z299" s="31"/>
      <c r="AA299" s="31"/>
      <c r="AB299" s="31"/>
      <c r="AC299" s="31"/>
      <c r="AD299" s="31"/>
      <c r="AE299" s="31"/>
      <c r="AR299" s="193" t="s">
        <v>219</v>
      </c>
      <c r="AT299" s="193" t="s">
        <v>185</v>
      </c>
      <c r="AU299" s="193" t="s">
        <v>82</v>
      </c>
      <c r="AY299" s="14" t="s">
        <v>149</v>
      </c>
      <c r="BE299" s="194">
        <f>IF(N299="základní",J299,0)</f>
        <v>0</v>
      </c>
      <c r="BF299" s="194">
        <f>IF(N299="snížená",J299,0)</f>
        <v>0</v>
      </c>
      <c r="BG299" s="194">
        <f>IF(N299="zákl. přenesená",J299,0)</f>
        <v>0</v>
      </c>
      <c r="BH299" s="194">
        <f>IF(N299="sníž. přenesená",J299,0)</f>
        <v>0</v>
      </c>
      <c r="BI299" s="194">
        <f>IF(N299="nulová",J299,0)</f>
        <v>0</v>
      </c>
      <c r="BJ299" s="14" t="s">
        <v>80</v>
      </c>
      <c r="BK299" s="194">
        <f>ROUND(I299*H299,2)</f>
        <v>0</v>
      </c>
      <c r="BL299" s="14" t="s">
        <v>219</v>
      </c>
      <c r="BM299" s="193" t="s">
        <v>1902</v>
      </c>
    </row>
    <row r="300" spans="1:65" s="2" customFormat="1" ht="19.5">
      <c r="A300" s="31"/>
      <c r="B300" s="32"/>
      <c r="C300" s="33"/>
      <c r="D300" s="195" t="s">
        <v>157</v>
      </c>
      <c r="E300" s="33"/>
      <c r="F300" s="196" t="s">
        <v>1903</v>
      </c>
      <c r="G300" s="33"/>
      <c r="H300" s="33"/>
      <c r="I300" s="197"/>
      <c r="J300" s="33"/>
      <c r="K300" s="33"/>
      <c r="L300" s="36"/>
      <c r="M300" s="198"/>
      <c r="N300" s="199"/>
      <c r="O300" s="68"/>
      <c r="P300" s="68"/>
      <c r="Q300" s="68"/>
      <c r="R300" s="68"/>
      <c r="S300" s="68"/>
      <c r="T300" s="69"/>
      <c r="U300" s="31"/>
      <c r="V300" s="31"/>
      <c r="W300" s="31"/>
      <c r="X300" s="31"/>
      <c r="Y300" s="31"/>
      <c r="Z300" s="31"/>
      <c r="AA300" s="31"/>
      <c r="AB300" s="31"/>
      <c r="AC300" s="31"/>
      <c r="AD300" s="31"/>
      <c r="AE300" s="31"/>
      <c r="AT300" s="14" t="s">
        <v>157</v>
      </c>
      <c r="AU300" s="14" t="s">
        <v>82</v>
      </c>
    </row>
    <row r="301" spans="1:65" s="2" customFormat="1" ht="107.25">
      <c r="A301" s="31"/>
      <c r="B301" s="32"/>
      <c r="C301" s="33"/>
      <c r="D301" s="195" t="s">
        <v>1413</v>
      </c>
      <c r="E301" s="33"/>
      <c r="F301" s="220" t="s">
        <v>1899</v>
      </c>
      <c r="G301" s="33"/>
      <c r="H301" s="33"/>
      <c r="I301" s="197"/>
      <c r="J301" s="33"/>
      <c r="K301" s="33"/>
      <c r="L301" s="36"/>
      <c r="M301" s="198"/>
      <c r="N301" s="199"/>
      <c r="O301" s="68"/>
      <c r="P301" s="68"/>
      <c r="Q301" s="68"/>
      <c r="R301" s="68"/>
      <c r="S301" s="68"/>
      <c r="T301" s="69"/>
      <c r="U301" s="31"/>
      <c r="V301" s="31"/>
      <c r="W301" s="31"/>
      <c r="X301" s="31"/>
      <c r="Y301" s="31"/>
      <c r="Z301" s="31"/>
      <c r="AA301" s="31"/>
      <c r="AB301" s="31"/>
      <c r="AC301" s="31"/>
      <c r="AD301" s="31"/>
      <c r="AE301" s="31"/>
      <c r="AT301" s="14" t="s">
        <v>1413</v>
      </c>
      <c r="AU301" s="14" t="s">
        <v>82</v>
      </c>
    </row>
    <row r="302" spans="1:65" s="11" customFormat="1" ht="22.9" customHeight="1">
      <c r="B302" s="167"/>
      <c r="C302" s="168"/>
      <c r="D302" s="169" t="s">
        <v>72</v>
      </c>
      <c r="E302" s="218" t="s">
        <v>1904</v>
      </c>
      <c r="F302" s="218" t="s">
        <v>1905</v>
      </c>
      <c r="G302" s="168"/>
      <c r="H302" s="168"/>
      <c r="I302" s="171"/>
      <c r="J302" s="219">
        <f>BK302</f>
        <v>0</v>
      </c>
      <c r="K302" s="168"/>
      <c r="L302" s="173"/>
      <c r="M302" s="174"/>
      <c r="N302" s="175"/>
      <c r="O302" s="175"/>
      <c r="P302" s="176">
        <f>SUM(P303:P305)</f>
        <v>0</v>
      </c>
      <c r="Q302" s="175"/>
      <c r="R302" s="176">
        <f>SUM(R303:R305)</f>
        <v>0.42275000000000001</v>
      </c>
      <c r="S302" s="175"/>
      <c r="T302" s="177">
        <f>SUM(T303:T305)</f>
        <v>0</v>
      </c>
      <c r="AR302" s="178" t="s">
        <v>82</v>
      </c>
      <c r="AT302" s="179" t="s">
        <v>72</v>
      </c>
      <c r="AU302" s="179" t="s">
        <v>80</v>
      </c>
      <c r="AY302" s="178" t="s">
        <v>149</v>
      </c>
      <c r="BK302" s="180">
        <f>SUM(BK303:BK305)</f>
        <v>0</v>
      </c>
    </row>
    <row r="303" spans="1:65" s="2" customFormat="1" ht="24.2" customHeight="1">
      <c r="A303" s="31"/>
      <c r="B303" s="32"/>
      <c r="C303" s="200" t="s">
        <v>583</v>
      </c>
      <c r="D303" s="200" t="s">
        <v>185</v>
      </c>
      <c r="E303" s="201" t="s">
        <v>1906</v>
      </c>
      <c r="F303" s="202" t="s">
        <v>1907</v>
      </c>
      <c r="G303" s="203" t="s">
        <v>1638</v>
      </c>
      <c r="H303" s="204">
        <v>25</v>
      </c>
      <c r="I303" s="205"/>
      <c r="J303" s="206">
        <f>ROUND(I303*H303,2)</f>
        <v>0</v>
      </c>
      <c r="K303" s="202" t="s">
        <v>1625</v>
      </c>
      <c r="L303" s="36"/>
      <c r="M303" s="207" t="s">
        <v>1</v>
      </c>
      <c r="N303" s="208" t="s">
        <v>38</v>
      </c>
      <c r="O303" s="68"/>
      <c r="P303" s="191">
        <f>O303*H303</f>
        <v>0</v>
      </c>
      <c r="Q303" s="191">
        <v>1.6910000000000001E-2</v>
      </c>
      <c r="R303" s="191">
        <f>Q303*H303</f>
        <v>0.42275000000000001</v>
      </c>
      <c r="S303" s="191">
        <v>0</v>
      </c>
      <c r="T303" s="192">
        <f>S303*H303</f>
        <v>0</v>
      </c>
      <c r="U303" s="31"/>
      <c r="V303" s="31"/>
      <c r="W303" s="31"/>
      <c r="X303" s="31"/>
      <c r="Y303" s="31"/>
      <c r="Z303" s="31"/>
      <c r="AA303" s="31"/>
      <c r="AB303" s="31"/>
      <c r="AC303" s="31"/>
      <c r="AD303" s="31"/>
      <c r="AE303" s="31"/>
      <c r="AR303" s="193" t="s">
        <v>219</v>
      </c>
      <c r="AT303" s="193" t="s">
        <v>185</v>
      </c>
      <c r="AU303" s="193" t="s">
        <v>82</v>
      </c>
      <c r="AY303" s="14" t="s">
        <v>149</v>
      </c>
      <c r="BE303" s="194">
        <f>IF(N303="základní",J303,0)</f>
        <v>0</v>
      </c>
      <c r="BF303" s="194">
        <f>IF(N303="snížená",J303,0)</f>
        <v>0</v>
      </c>
      <c r="BG303" s="194">
        <f>IF(N303="zákl. přenesená",J303,0)</f>
        <v>0</v>
      </c>
      <c r="BH303" s="194">
        <f>IF(N303="sníž. přenesená",J303,0)</f>
        <v>0</v>
      </c>
      <c r="BI303" s="194">
        <f>IF(N303="nulová",J303,0)</f>
        <v>0</v>
      </c>
      <c r="BJ303" s="14" t="s">
        <v>80</v>
      </c>
      <c r="BK303" s="194">
        <f>ROUND(I303*H303,2)</f>
        <v>0</v>
      </c>
      <c r="BL303" s="14" t="s">
        <v>219</v>
      </c>
      <c r="BM303" s="193" t="s">
        <v>1908</v>
      </c>
    </row>
    <row r="304" spans="1:65" s="2" customFormat="1" ht="29.25">
      <c r="A304" s="31"/>
      <c r="B304" s="32"/>
      <c r="C304" s="33"/>
      <c r="D304" s="195" t="s">
        <v>157</v>
      </c>
      <c r="E304" s="33"/>
      <c r="F304" s="196" t="s">
        <v>1909</v>
      </c>
      <c r="G304" s="33"/>
      <c r="H304" s="33"/>
      <c r="I304" s="197"/>
      <c r="J304" s="33"/>
      <c r="K304" s="33"/>
      <c r="L304" s="36"/>
      <c r="M304" s="198"/>
      <c r="N304" s="199"/>
      <c r="O304" s="68"/>
      <c r="P304" s="68"/>
      <c r="Q304" s="68"/>
      <c r="R304" s="68"/>
      <c r="S304" s="68"/>
      <c r="T304" s="69"/>
      <c r="U304" s="31"/>
      <c r="V304" s="31"/>
      <c r="W304" s="31"/>
      <c r="X304" s="31"/>
      <c r="Y304" s="31"/>
      <c r="Z304" s="31"/>
      <c r="AA304" s="31"/>
      <c r="AB304" s="31"/>
      <c r="AC304" s="31"/>
      <c r="AD304" s="31"/>
      <c r="AE304" s="31"/>
      <c r="AT304" s="14" t="s">
        <v>157</v>
      </c>
      <c r="AU304" s="14" t="s">
        <v>82</v>
      </c>
    </row>
    <row r="305" spans="1:65" s="2" customFormat="1" ht="107.25">
      <c r="A305" s="31"/>
      <c r="B305" s="32"/>
      <c r="C305" s="33"/>
      <c r="D305" s="195" t="s">
        <v>1413</v>
      </c>
      <c r="E305" s="33"/>
      <c r="F305" s="220" t="s">
        <v>1910</v>
      </c>
      <c r="G305" s="33"/>
      <c r="H305" s="33"/>
      <c r="I305" s="197"/>
      <c r="J305" s="33"/>
      <c r="K305" s="33"/>
      <c r="L305" s="36"/>
      <c r="M305" s="198"/>
      <c r="N305" s="199"/>
      <c r="O305" s="68"/>
      <c r="P305" s="68"/>
      <c r="Q305" s="68"/>
      <c r="R305" s="68"/>
      <c r="S305" s="68"/>
      <c r="T305" s="69"/>
      <c r="U305" s="31"/>
      <c r="V305" s="31"/>
      <c r="W305" s="31"/>
      <c r="X305" s="31"/>
      <c r="Y305" s="31"/>
      <c r="Z305" s="31"/>
      <c r="AA305" s="31"/>
      <c r="AB305" s="31"/>
      <c r="AC305" s="31"/>
      <c r="AD305" s="31"/>
      <c r="AE305" s="31"/>
      <c r="AT305" s="14" t="s">
        <v>1413</v>
      </c>
      <c r="AU305" s="14" t="s">
        <v>82</v>
      </c>
    </row>
    <row r="306" spans="1:65" s="11" customFormat="1" ht="22.9" customHeight="1">
      <c r="B306" s="167"/>
      <c r="C306" s="168"/>
      <c r="D306" s="169" t="s">
        <v>72</v>
      </c>
      <c r="E306" s="218" t="s">
        <v>1911</v>
      </c>
      <c r="F306" s="218" t="s">
        <v>1912</v>
      </c>
      <c r="G306" s="168"/>
      <c r="H306" s="168"/>
      <c r="I306" s="171"/>
      <c r="J306" s="219">
        <f>BK306</f>
        <v>0</v>
      </c>
      <c r="K306" s="168"/>
      <c r="L306" s="173"/>
      <c r="M306" s="174"/>
      <c r="N306" s="175"/>
      <c r="O306" s="175"/>
      <c r="P306" s="176">
        <f>SUM(P307:P308)</f>
        <v>0</v>
      </c>
      <c r="Q306" s="175"/>
      <c r="R306" s="176">
        <f>SUM(R307:R308)</f>
        <v>1.4319999999999999E-2</v>
      </c>
      <c r="S306" s="175"/>
      <c r="T306" s="177">
        <f>SUM(T307:T308)</f>
        <v>0</v>
      </c>
      <c r="AR306" s="178" t="s">
        <v>82</v>
      </c>
      <c r="AT306" s="179" t="s">
        <v>72</v>
      </c>
      <c r="AU306" s="179" t="s">
        <v>80</v>
      </c>
      <c r="AY306" s="178" t="s">
        <v>149</v>
      </c>
      <c r="BK306" s="180">
        <f>SUM(BK307:BK308)</f>
        <v>0</v>
      </c>
    </row>
    <row r="307" spans="1:65" s="2" customFormat="1" ht="24.2" customHeight="1">
      <c r="A307" s="31"/>
      <c r="B307" s="32"/>
      <c r="C307" s="200" t="s">
        <v>202</v>
      </c>
      <c r="D307" s="200" t="s">
        <v>185</v>
      </c>
      <c r="E307" s="201" t="s">
        <v>1913</v>
      </c>
      <c r="F307" s="202" t="s">
        <v>1914</v>
      </c>
      <c r="G307" s="203" t="s">
        <v>153</v>
      </c>
      <c r="H307" s="204">
        <v>4</v>
      </c>
      <c r="I307" s="205"/>
      <c r="J307" s="206">
        <f>ROUND(I307*H307,2)</f>
        <v>0</v>
      </c>
      <c r="K307" s="202" t="s">
        <v>1625</v>
      </c>
      <c r="L307" s="36"/>
      <c r="M307" s="207" t="s">
        <v>1</v>
      </c>
      <c r="N307" s="208" t="s">
        <v>38</v>
      </c>
      <c r="O307" s="68"/>
      <c r="P307" s="191">
        <f>O307*H307</f>
        <v>0</v>
      </c>
      <c r="Q307" s="191">
        <v>3.5799999999999998E-3</v>
      </c>
      <c r="R307" s="191">
        <f>Q307*H307</f>
        <v>1.4319999999999999E-2</v>
      </c>
      <c r="S307" s="191">
        <v>0</v>
      </c>
      <c r="T307" s="192">
        <f>S307*H307</f>
        <v>0</v>
      </c>
      <c r="U307" s="31"/>
      <c r="V307" s="31"/>
      <c r="W307" s="31"/>
      <c r="X307" s="31"/>
      <c r="Y307" s="31"/>
      <c r="Z307" s="31"/>
      <c r="AA307" s="31"/>
      <c r="AB307" s="31"/>
      <c r="AC307" s="31"/>
      <c r="AD307" s="31"/>
      <c r="AE307" s="31"/>
      <c r="AR307" s="193" t="s">
        <v>219</v>
      </c>
      <c r="AT307" s="193" t="s">
        <v>185</v>
      </c>
      <c r="AU307" s="193" t="s">
        <v>82</v>
      </c>
      <c r="AY307" s="14" t="s">
        <v>149</v>
      </c>
      <c r="BE307" s="194">
        <f>IF(N307="základní",J307,0)</f>
        <v>0</v>
      </c>
      <c r="BF307" s="194">
        <f>IF(N307="snížená",J307,0)</f>
        <v>0</v>
      </c>
      <c r="BG307" s="194">
        <f>IF(N307="zákl. přenesená",J307,0)</f>
        <v>0</v>
      </c>
      <c r="BH307" s="194">
        <f>IF(N307="sníž. přenesená",J307,0)</f>
        <v>0</v>
      </c>
      <c r="BI307" s="194">
        <f>IF(N307="nulová",J307,0)</f>
        <v>0</v>
      </c>
      <c r="BJ307" s="14" t="s">
        <v>80</v>
      </c>
      <c r="BK307" s="194">
        <f>ROUND(I307*H307,2)</f>
        <v>0</v>
      </c>
      <c r="BL307" s="14" t="s">
        <v>219</v>
      </c>
      <c r="BM307" s="193" t="s">
        <v>1915</v>
      </c>
    </row>
    <row r="308" spans="1:65" s="2" customFormat="1" ht="19.5">
      <c r="A308" s="31"/>
      <c r="B308" s="32"/>
      <c r="C308" s="33"/>
      <c r="D308" s="195" t="s">
        <v>157</v>
      </c>
      <c r="E308" s="33"/>
      <c r="F308" s="196" t="s">
        <v>1916</v>
      </c>
      <c r="G308" s="33"/>
      <c r="H308" s="33"/>
      <c r="I308" s="197"/>
      <c r="J308" s="33"/>
      <c r="K308" s="33"/>
      <c r="L308" s="36"/>
      <c r="M308" s="198"/>
      <c r="N308" s="199"/>
      <c r="O308" s="68"/>
      <c r="P308" s="68"/>
      <c r="Q308" s="68"/>
      <c r="R308" s="68"/>
      <c r="S308" s="68"/>
      <c r="T308" s="69"/>
      <c r="U308" s="31"/>
      <c r="V308" s="31"/>
      <c r="W308" s="31"/>
      <c r="X308" s="31"/>
      <c r="Y308" s="31"/>
      <c r="Z308" s="31"/>
      <c r="AA308" s="31"/>
      <c r="AB308" s="31"/>
      <c r="AC308" s="31"/>
      <c r="AD308" s="31"/>
      <c r="AE308" s="31"/>
      <c r="AT308" s="14" t="s">
        <v>157</v>
      </c>
      <c r="AU308" s="14" t="s">
        <v>82</v>
      </c>
    </row>
    <row r="309" spans="1:65" s="11" customFormat="1" ht="22.9" customHeight="1">
      <c r="B309" s="167"/>
      <c r="C309" s="168"/>
      <c r="D309" s="169" t="s">
        <v>72</v>
      </c>
      <c r="E309" s="218" t="s">
        <v>1917</v>
      </c>
      <c r="F309" s="218" t="s">
        <v>1918</v>
      </c>
      <c r="G309" s="168"/>
      <c r="H309" s="168"/>
      <c r="I309" s="171"/>
      <c r="J309" s="219">
        <f>BK309</f>
        <v>0</v>
      </c>
      <c r="K309" s="168"/>
      <c r="L309" s="173"/>
      <c r="M309" s="174"/>
      <c r="N309" s="175"/>
      <c r="O309" s="175"/>
      <c r="P309" s="176">
        <f>SUM(P310:P314)</f>
        <v>0</v>
      </c>
      <c r="Q309" s="175"/>
      <c r="R309" s="176">
        <f>SUM(R310:R314)</f>
        <v>0.23168</v>
      </c>
      <c r="S309" s="175"/>
      <c r="T309" s="177">
        <f>SUM(T310:T314)</f>
        <v>0</v>
      </c>
      <c r="AR309" s="178" t="s">
        <v>82</v>
      </c>
      <c r="AT309" s="179" t="s">
        <v>72</v>
      </c>
      <c r="AU309" s="179" t="s">
        <v>80</v>
      </c>
      <c r="AY309" s="178" t="s">
        <v>149</v>
      </c>
      <c r="BK309" s="180">
        <f>SUM(BK310:BK314)</f>
        <v>0</v>
      </c>
    </row>
    <row r="310" spans="1:65" s="2" customFormat="1" ht="24.2" customHeight="1">
      <c r="A310" s="31"/>
      <c r="B310" s="32"/>
      <c r="C310" s="200" t="s">
        <v>590</v>
      </c>
      <c r="D310" s="200" t="s">
        <v>185</v>
      </c>
      <c r="E310" s="201" t="s">
        <v>1919</v>
      </c>
      <c r="F310" s="202" t="s">
        <v>1920</v>
      </c>
      <c r="G310" s="203" t="s">
        <v>1638</v>
      </c>
      <c r="H310" s="204">
        <v>8</v>
      </c>
      <c r="I310" s="205"/>
      <c r="J310" s="206">
        <f>ROUND(I310*H310,2)</f>
        <v>0</v>
      </c>
      <c r="K310" s="202" t="s">
        <v>1625</v>
      </c>
      <c r="L310" s="36"/>
      <c r="M310" s="207" t="s">
        <v>1</v>
      </c>
      <c r="N310" s="208" t="s">
        <v>38</v>
      </c>
      <c r="O310" s="68"/>
      <c r="P310" s="191">
        <f>O310*H310</f>
        <v>0</v>
      </c>
      <c r="Q310" s="191">
        <v>2.5999999999999998E-4</v>
      </c>
      <c r="R310" s="191">
        <f>Q310*H310</f>
        <v>2.0799999999999998E-3</v>
      </c>
      <c r="S310" s="191">
        <v>0</v>
      </c>
      <c r="T310" s="192">
        <f>S310*H310</f>
        <v>0</v>
      </c>
      <c r="U310" s="31"/>
      <c r="V310" s="31"/>
      <c r="W310" s="31"/>
      <c r="X310" s="31"/>
      <c r="Y310" s="31"/>
      <c r="Z310" s="31"/>
      <c r="AA310" s="31"/>
      <c r="AB310" s="31"/>
      <c r="AC310" s="31"/>
      <c r="AD310" s="31"/>
      <c r="AE310" s="31"/>
      <c r="AR310" s="193" t="s">
        <v>219</v>
      </c>
      <c r="AT310" s="193" t="s">
        <v>185</v>
      </c>
      <c r="AU310" s="193" t="s">
        <v>82</v>
      </c>
      <c r="AY310" s="14" t="s">
        <v>149</v>
      </c>
      <c r="BE310" s="194">
        <f>IF(N310="základní",J310,0)</f>
        <v>0</v>
      </c>
      <c r="BF310" s="194">
        <f>IF(N310="snížená",J310,0)</f>
        <v>0</v>
      </c>
      <c r="BG310" s="194">
        <f>IF(N310="zákl. přenesená",J310,0)</f>
        <v>0</v>
      </c>
      <c r="BH310" s="194">
        <f>IF(N310="sníž. přenesená",J310,0)</f>
        <v>0</v>
      </c>
      <c r="BI310" s="194">
        <f>IF(N310="nulová",J310,0)</f>
        <v>0</v>
      </c>
      <c r="BJ310" s="14" t="s">
        <v>80</v>
      </c>
      <c r="BK310" s="194">
        <f>ROUND(I310*H310,2)</f>
        <v>0</v>
      </c>
      <c r="BL310" s="14" t="s">
        <v>219</v>
      </c>
      <c r="BM310" s="193" t="s">
        <v>1921</v>
      </c>
    </row>
    <row r="311" spans="1:65" s="2" customFormat="1" ht="19.5">
      <c r="A311" s="31"/>
      <c r="B311" s="32"/>
      <c r="C311" s="33"/>
      <c r="D311" s="195" t="s">
        <v>157</v>
      </c>
      <c r="E311" s="33"/>
      <c r="F311" s="196" t="s">
        <v>1922</v>
      </c>
      <c r="G311" s="33"/>
      <c r="H311" s="33"/>
      <c r="I311" s="197"/>
      <c r="J311" s="33"/>
      <c r="K311" s="33"/>
      <c r="L311" s="36"/>
      <c r="M311" s="198"/>
      <c r="N311" s="199"/>
      <c r="O311" s="68"/>
      <c r="P311" s="68"/>
      <c r="Q311" s="68"/>
      <c r="R311" s="68"/>
      <c r="S311" s="68"/>
      <c r="T311" s="69"/>
      <c r="U311" s="31"/>
      <c r="V311" s="31"/>
      <c r="W311" s="31"/>
      <c r="X311" s="31"/>
      <c r="Y311" s="31"/>
      <c r="Z311" s="31"/>
      <c r="AA311" s="31"/>
      <c r="AB311" s="31"/>
      <c r="AC311" s="31"/>
      <c r="AD311" s="31"/>
      <c r="AE311" s="31"/>
      <c r="AT311" s="14" t="s">
        <v>157</v>
      </c>
      <c r="AU311" s="14" t="s">
        <v>82</v>
      </c>
    </row>
    <row r="312" spans="1:65" s="2" customFormat="1" ht="97.5">
      <c r="A312" s="31"/>
      <c r="B312" s="32"/>
      <c r="C312" s="33"/>
      <c r="D312" s="195" t="s">
        <v>1413</v>
      </c>
      <c r="E312" s="33"/>
      <c r="F312" s="220" t="s">
        <v>1923</v>
      </c>
      <c r="G312" s="33"/>
      <c r="H312" s="33"/>
      <c r="I312" s="197"/>
      <c r="J312" s="33"/>
      <c r="K312" s="33"/>
      <c r="L312" s="36"/>
      <c r="M312" s="198"/>
      <c r="N312" s="199"/>
      <c r="O312" s="68"/>
      <c r="P312" s="68"/>
      <c r="Q312" s="68"/>
      <c r="R312" s="68"/>
      <c r="S312" s="68"/>
      <c r="T312" s="69"/>
      <c r="U312" s="31"/>
      <c r="V312" s="31"/>
      <c r="W312" s="31"/>
      <c r="X312" s="31"/>
      <c r="Y312" s="31"/>
      <c r="Z312" s="31"/>
      <c r="AA312" s="31"/>
      <c r="AB312" s="31"/>
      <c r="AC312" s="31"/>
      <c r="AD312" s="31"/>
      <c r="AE312" s="31"/>
      <c r="AT312" s="14" t="s">
        <v>1413</v>
      </c>
      <c r="AU312" s="14" t="s">
        <v>82</v>
      </c>
    </row>
    <row r="313" spans="1:65" s="2" customFormat="1" ht="24.2" customHeight="1">
      <c r="A313" s="31"/>
      <c r="B313" s="32"/>
      <c r="C313" s="181" t="s">
        <v>595</v>
      </c>
      <c r="D313" s="181" t="s">
        <v>150</v>
      </c>
      <c r="E313" s="182" t="s">
        <v>1924</v>
      </c>
      <c r="F313" s="183" t="s">
        <v>1925</v>
      </c>
      <c r="G313" s="184" t="s">
        <v>1638</v>
      </c>
      <c r="H313" s="185">
        <v>8</v>
      </c>
      <c r="I313" s="186"/>
      <c r="J313" s="187">
        <f>ROUND(I313*H313,2)</f>
        <v>0</v>
      </c>
      <c r="K313" s="183" t="s">
        <v>1625</v>
      </c>
      <c r="L313" s="188"/>
      <c r="M313" s="189" t="s">
        <v>1</v>
      </c>
      <c r="N313" s="190" t="s">
        <v>38</v>
      </c>
      <c r="O313" s="68"/>
      <c r="P313" s="191">
        <f>O313*H313</f>
        <v>0</v>
      </c>
      <c r="Q313" s="191">
        <v>2.87E-2</v>
      </c>
      <c r="R313" s="191">
        <f>Q313*H313</f>
        <v>0.2296</v>
      </c>
      <c r="S313" s="191">
        <v>0</v>
      </c>
      <c r="T313" s="192">
        <f>S313*H313</f>
        <v>0</v>
      </c>
      <c r="U313" s="31"/>
      <c r="V313" s="31"/>
      <c r="W313" s="31"/>
      <c r="X313" s="31"/>
      <c r="Y313" s="31"/>
      <c r="Z313" s="31"/>
      <c r="AA313" s="31"/>
      <c r="AB313" s="31"/>
      <c r="AC313" s="31"/>
      <c r="AD313" s="31"/>
      <c r="AE313" s="31"/>
      <c r="AR313" s="193" t="s">
        <v>286</v>
      </c>
      <c r="AT313" s="193" t="s">
        <v>150</v>
      </c>
      <c r="AU313" s="193" t="s">
        <v>82</v>
      </c>
      <c r="AY313" s="14" t="s">
        <v>149</v>
      </c>
      <c r="BE313" s="194">
        <f>IF(N313="základní",J313,0)</f>
        <v>0</v>
      </c>
      <c r="BF313" s="194">
        <f>IF(N313="snížená",J313,0)</f>
        <v>0</v>
      </c>
      <c r="BG313" s="194">
        <f>IF(N313="zákl. přenesená",J313,0)</f>
        <v>0</v>
      </c>
      <c r="BH313" s="194">
        <f>IF(N313="sníž. přenesená",J313,0)</f>
        <v>0</v>
      </c>
      <c r="BI313" s="194">
        <f>IF(N313="nulová",J313,0)</f>
        <v>0</v>
      </c>
      <c r="BJ313" s="14" t="s">
        <v>80</v>
      </c>
      <c r="BK313" s="194">
        <f>ROUND(I313*H313,2)</f>
        <v>0</v>
      </c>
      <c r="BL313" s="14" t="s">
        <v>219</v>
      </c>
      <c r="BM313" s="193" t="s">
        <v>1926</v>
      </c>
    </row>
    <row r="314" spans="1:65" s="2" customFormat="1" ht="19.5">
      <c r="A314" s="31"/>
      <c r="B314" s="32"/>
      <c r="C314" s="33"/>
      <c r="D314" s="195" t="s">
        <v>157</v>
      </c>
      <c r="E314" s="33"/>
      <c r="F314" s="196" t="s">
        <v>1925</v>
      </c>
      <c r="G314" s="33"/>
      <c r="H314" s="33"/>
      <c r="I314" s="197"/>
      <c r="J314" s="33"/>
      <c r="K314" s="33"/>
      <c r="L314" s="36"/>
      <c r="M314" s="209"/>
      <c r="N314" s="210"/>
      <c r="O314" s="211"/>
      <c r="P314" s="211"/>
      <c r="Q314" s="211"/>
      <c r="R314" s="211"/>
      <c r="S314" s="211"/>
      <c r="T314" s="212"/>
      <c r="U314" s="31"/>
      <c r="V314" s="31"/>
      <c r="W314" s="31"/>
      <c r="X314" s="31"/>
      <c r="Y314" s="31"/>
      <c r="Z314" s="31"/>
      <c r="AA314" s="31"/>
      <c r="AB314" s="31"/>
      <c r="AC314" s="31"/>
      <c r="AD314" s="31"/>
      <c r="AE314" s="31"/>
      <c r="AT314" s="14" t="s">
        <v>157</v>
      </c>
      <c r="AU314" s="14" t="s">
        <v>82</v>
      </c>
    </row>
    <row r="315" spans="1:65" s="2" customFormat="1" ht="6.95" customHeight="1">
      <c r="A315" s="31"/>
      <c r="B315" s="51"/>
      <c r="C315" s="52"/>
      <c r="D315" s="52"/>
      <c r="E315" s="52"/>
      <c r="F315" s="52"/>
      <c r="G315" s="52"/>
      <c r="H315" s="52"/>
      <c r="I315" s="52"/>
      <c r="J315" s="52"/>
      <c r="K315" s="52"/>
      <c r="L315" s="36"/>
      <c r="M315" s="31"/>
      <c r="O315" s="31"/>
      <c r="P315" s="31"/>
      <c r="Q315" s="31"/>
      <c r="R315" s="31"/>
      <c r="S315" s="31"/>
      <c r="T315" s="31"/>
      <c r="U315" s="31"/>
      <c r="V315" s="31"/>
      <c r="W315" s="31"/>
      <c r="X315" s="31"/>
      <c r="Y315" s="31"/>
      <c r="Z315" s="31"/>
      <c r="AA315" s="31"/>
      <c r="AB315" s="31"/>
      <c r="AC315" s="31"/>
      <c r="AD315" s="31"/>
      <c r="AE315" s="31"/>
    </row>
  </sheetData>
  <sheetProtection algorithmName="SHA-512" hashValue="XwDgjKNltTnZQunAm7LmHMttJDIYUx7r4VXtd42Pj8i+tTyEECKjuXE5WGtZ4urUQD+XKDRbsrXFYcHwbXSXDg==" saltValue="Ausi9Ml0LPGmrOpNWDcNBWe0kEBF5YIOKjAqNbAqizNqex0ccgUwgqeh+Q/RLzxBRxe4K8BisysrXUnhe3oPYw==" spinCount="100000" sheet="1" objects="1" scenarios="1" formatColumns="0" formatRows="0" autoFilter="0"/>
  <autoFilter ref="C133:K314"/>
  <mergeCells count="12">
    <mergeCell ref="E126:H126"/>
    <mergeCell ref="L2:V2"/>
    <mergeCell ref="E85:H85"/>
    <mergeCell ref="E87:H87"/>
    <mergeCell ref="E89:H89"/>
    <mergeCell ref="E122:H122"/>
    <mergeCell ref="E124:H12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6"/>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9"/>
      <c r="M2" s="249"/>
      <c r="N2" s="249"/>
      <c r="O2" s="249"/>
      <c r="P2" s="249"/>
      <c r="Q2" s="249"/>
      <c r="R2" s="249"/>
      <c r="S2" s="249"/>
      <c r="T2" s="249"/>
      <c r="U2" s="249"/>
      <c r="V2" s="249"/>
      <c r="AT2" s="14" t="s">
        <v>111</v>
      </c>
    </row>
    <row r="3" spans="1:46" s="1" customFormat="1" ht="6.95" customHeight="1">
      <c r="B3" s="112"/>
      <c r="C3" s="113"/>
      <c r="D3" s="113"/>
      <c r="E3" s="113"/>
      <c r="F3" s="113"/>
      <c r="G3" s="113"/>
      <c r="H3" s="113"/>
      <c r="I3" s="113"/>
      <c r="J3" s="113"/>
      <c r="K3" s="113"/>
      <c r="L3" s="17"/>
      <c r="AT3" s="14" t="s">
        <v>82</v>
      </c>
    </row>
    <row r="4" spans="1:46" s="1" customFormat="1" ht="24.95" customHeight="1">
      <c r="B4" s="17"/>
      <c r="D4" s="114" t="s">
        <v>125</v>
      </c>
      <c r="L4" s="17"/>
      <c r="M4" s="115" t="s">
        <v>10</v>
      </c>
      <c r="AT4" s="14" t="s">
        <v>4</v>
      </c>
    </row>
    <row r="5" spans="1:46" s="1" customFormat="1" ht="6.95" customHeight="1">
      <c r="B5" s="17"/>
      <c r="L5" s="17"/>
    </row>
    <row r="6" spans="1:46" s="1" customFormat="1" ht="12" customHeight="1">
      <c r="B6" s="17"/>
      <c r="D6" s="116" t="s">
        <v>16</v>
      </c>
      <c r="L6" s="17"/>
    </row>
    <row r="7" spans="1:46" s="1" customFormat="1" ht="16.5" customHeight="1">
      <c r="B7" s="17"/>
      <c r="E7" s="268" t="str">
        <f>'Rekapitulace zakázky'!K6</f>
        <v>Oprava zabezpečovacího zařízení v žst. Bechyně</v>
      </c>
      <c r="F7" s="269"/>
      <c r="G7" s="269"/>
      <c r="H7" s="269"/>
      <c r="L7" s="17"/>
    </row>
    <row r="8" spans="1:46" s="1" customFormat="1" ht="12" customHeight="1">
      <c r="B8" s="17"/>
      <c r="D8" s="116" t="s">
        <v>126</v>
      </c>
      <c r="L8" s="17"/>
    </row>
    <row r="9" spans="1:46" s="2" customFormat="1" ht="16.5" customHeight="1">
      <c r="A9" s="31"/>
      <c r="B9" s="36"/>
      <c r="C9" s="31"/>
      <c r="D9" s="31"/>
      <c r="E9" s="268" t="s">
        <v>127</v>
      </c>
      <c r="F9" s="270"/>
      <c r="G9" s="270"/>
      <c r="H9" s="270"/>
      <c r="I9" s="31"/>
      <c r="J9" s="31"/>
      <c r="K9" s="31"/>
      <c r="L9" s="48"/>
      <c r="S9" s="31"/>
      <c r="T9" s="31"/>
      <c r="U9" s="31"/>
      <c r="V9" s="31"/>
      <c r="W9" s="31"/>
      <c r="X9" s="31"/>
      <c r="Y9" s="31"/>
      <c r="Z9" s="31"/>
      <c r="AA9" s="31"/>
      <c r="AB9" s="31"/>
      <c r="AC9" s="31"/>
      <c r="AD9" s="31"/>
      <c r="AE9" s="31"/>
    </row>
    <row r="10" spans="1:46" s="2" customFormat="1" ht="12" customHeight="1">
      <c r="A10" s="31"/>
      <c r="B10" s="36"/>
      <c r="C10" s="31"/>
      <c r="D10" s="116" t="s">
        <v>128</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customHeight="1">
      <c r="A11" s="31"/>
      <c r="B11" s="36"/>
      <c r="C11" s="31"/>
      <c r="D11" s="31"/>
      <c r="E11" s="271" t="s">
        <v>1927</v>
      </c>
      <c r="F11" s="270"/>
      <c r="G11" s="270"/>
      <c r="H11" s="270"/>
      <c r="I11" s="31"/>
      <c r="J11" s="31"/>
      <c r="K11" s="31"/>
      <c r="L11" s="48"/>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customHeight="1">
      <c r="A14" s="31"/>
      <c r="B14" s="36"/>
      <c r="C14" s="31"/>
      <c r="D14" s="116" t="s">
        <v>20</v>
      </c>
      <c r="E14" s="31"/>
      <c r="F14" s="107" t="s">
        <v>21</v>
      </c>
      <c r="G14" s="31"/>
      <c r="H14" s="31"/>
      <c r="I14" s="116" t="s">
        <v>22</v>
      </c>
      <c r="J14" s="117" t="str">
        <f>'Rekapitulace zakázky'!AN8</f>
        <v>8. 10. 2020</v>
      </c>
      <c r="K14" s="31"/>
      <c r="L14" s="48"/>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customHeight="1">
      <c r="A16" s="31"/>
      <c r="B16" s="36"/>
      <c r="C16" s="31"/>
      <c r="D16" s="116" t="s">
        <v>24</v>
      </c>
      <c r="E16" s="31"/>
      <c r="F16" s="31"/>
      <c r="G16" s="31"/>
      <c r="H16" s="31"/>
      <c r="I16" s="116" t="s">
        <v>25</v>
      </c>
      <c r="J16" s="107" t="str">
        <f>IF('Rekapitulace zakázky'!AN10="","",'Rekapitulace zakázky'!AN10)</f>
        <v/>
      </c>
      <c r="K16" s="31"/>
      <c r="L16" s="48"/>
      <c r="S16" s="31"/>
      <c r="T16" s="31"/>
      <c r="U16" s="31"/>
      <c r="V16" s="31"/>
      <c r="W16" s="31"/>
      <c r="X16" s="31"/>
      <c r="Y16" s="31"/>
      <c r="Z16" s="31"/>
      <c r="AA16" s="31"/>
      <c r="AB16" s="31"/>
      <c r="AC16" s="31"/>
      <c r="AD16" s="31"/>
      <c r="AE16" s="31"/>
    </row>
    <row r="17" spans="1:31" s="2" customFormat="1" ht="18" customHeight="1">
      <c r="A17" s="31"/>
      <c r="B17" s="36"/>
      <c r="C17" s="31"/>
      <c r="D17" s="31"/>
      <c r="E17" s="107" t="str">
        <f>IF('Rekapitulace zakázky'!E11="","",'Rekapitulace zakázky'!E11)</f>
        <v xml:space="preserve"> </v>
      </c>
      <c r="F17" s="31"/>
      <c r="G17" s="31"/>
      <c r="H17" s="31"/>
      <c r="I17" s="116" t="s">
        <v>26</v>
      </c>
      <c r="J17" s="107" t="str">
        <f>IF('Rekapitulace zakázky'!AN11="","",'Rekapitulace zakázky'!AN11)</f>
        <v/>
      </c>
      <c r="K17" s="31"/>
      <c r="L17" s="48"/>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customHeight="1">
      <c r="A19" s="31"/>
      <c r="B19" s="36"/>
      <c r="C19" s="31"/>
      <c r="D19" s="116" t="s">
        <v>27</v>
      </c>
      <c r="E19" s="31"/>
      <c r="F19" s="31"/>
      <c r="G19" s="31"/>
      <c r="H19" s="31"/>
      <c r="I19" s="116" t="s">
        <v>25</v>
      </c>
      <c r="J19" s="27" t="str">
        <f>'Rekapitulace zakázky'!AN13</f>
        <v>Vyplň údaj</v>
      </c>
      <c r="K19" s="31"/>
      <c r="L19" s="48"/>
      <c r="S19" s="31"/>
      <c r="T19" s="31"/>
      <c r="U19" s="31"/>
      <c r="V19" s="31"/>
      <c r="W19" s="31"/>
      <c r="X19" s="31"/>
      <c r="Y19" s="31"/>
      <c r="Z19" s="31"/>
      <c r="AA19" s="31"/>
      <c r="AB19" s="31"/>
      <c r="AC19" s="31"/>
      <c r="AD19" s="31"/>
      <c r="AE19" s="31"/>
    </row>
    <row r="20" spans="1:31" s="2" customFormat="1" ht="18" customHeight="1">
      <c r="A20" s="31"/>
      <c r="B20" s="36"/>
      <c r="C20" s="31"/>
      <c r="D20" s="31"/>
      <c r="E20" s="272" t="str">
        <f>'Rekapitulace zakázky'!E14</f>
        <v>Vyplň údaj</v>
      </c>
      <c r="F20" s="273"/>
      <c r="G20" s="273"/>
      <c r="H20" s="273"/>
      <c r="I20" s="116" t="s">
        <v>26</v>
      </c>
      <c r="J20" s="27" t="str">
        <f>'Rekapitulace zakázky'!AN14</f>
        <v>Vyplň údaj</v>
      </c>
      <c r="K20" s="31"/>
      <c r="L20" s="48"/>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customHeight="1">
      <c r="A22" s="31"/>
      <c r="B22" s="36"/>
      <c r="C22" s="31"/>
      <c r="D22" s="116" t="s">
        <v>29</v>
      </c>
      <c r="E22" s="31"/>
      <c r="F22" s="31"/>
      <c r="G22" s="31"/>
      <c r="H22" s="31"/>
      <c r="I22" s="116" t="s">
        <v>25</v>
      </c>
      <c r="J22" s="107" t="str">
        <f>IF('Rekapitulace zakázky'!AN16="","",'Rekapitulace zakázky'!AN16)</f>
        <v/>
      </c>
      <c r="K22" s="31"/>
      <c r="L22" s="48"/>
      <c r="S22" s="31"/>
      <c r="T22" s="31"/>
      <c r="U22" s="31"/>
      <c r="V22" s="31"/>
      <c r="W22" s="31"/>
      <c r="X22" s="31"/>
      <c r="Y22" s="31"/>
      <c r="Z22" s="31"/>
      <c r="AA22" s="31"/>
      <c r="AB22" s="31"/>
      <c r="AC22" s="31"/>
      <c r="AD22" s="31"/>
      <c r="AE22" s="31"/>
    </row>
    <row r="23" spans="1:31" s="2" customFormat="1" ht="18" customHeight="1">
      <c r="A23" s="31"/>
      <c r="B23" s="36"/>
      <c r="C23" s="31"/>
      <c r="D23" s="31"/>
      <c r="E23" s="107" t="str">
        <f>IF('Rekapitulace zakázky'!E17="","",'Rekapitulace zakázky'!E17)</f>
        <v xml:space="preserve"> </v>
      </c>
      <c r="F23" s="31"/>
      <c r="G23" s="31"/>
      <c r="H23" s="31"/>
      <c r="I23" s="116" t="s">
        <v>26</v>
      </c>
      <c r="J23" s="107" t="str">
        <f>IF('Rekapitulace zakázky'!AN17="","",'Rekapitulace zakázky'!AN17)</f>
        <v/>
      </c>
      <c r="K23" s="31"/>
      <c r="L23" s="48"/>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customHeight="1">
      <c r="A25" s="31"/>
      <c r="B25" s="36"/>
      <c r="C25" s="31"/>
      <c r="D25" s="116" t="s">
        <v>31</v>
      </c>
      <c r="E25" s="31"/>
      <c r="F25" s="31"/>
      <c r="G25" s="31"/>
      <c r="H25" s="31"/>
      <c r="I25" s="116" t="s">
        <v>25</v>
      </c>
      <c r="J25" s="107" t="str">
        <f>IF('Rekapitulace zakázky'!AN19="","",'Rekapitulace zakázky'!AN19)</f>
        <v/>
      </c>
      <c r="K25" s="31"/>
      <c r="L25" s="48"/>
      <c r="S25" s="31"/>
      <c r="T25" s="31"/>
      <c r="U25" s="31"/>
      <c r="V25" s="31"/>
      <c r="W25" s="31"/>
      <c r="X25" s="31"/>
      <c r="Y25" s="31"/>
      <c r="Z25" s="31"/>
      <c r="AA25" s="31"/>
      <c r="AB25" s="31"/>
      <c r="AC25" s="31"/>
      <c r="AD25" s="31"/>
      <c r="AE25" s="31"/>
    </row>
    <row r="26" spans="1:31" s="2" customFormat="1" ht="18" customHeight="1">
      <c r="A26" s="31"/>
      <c r="B26" s="36"/>
      <c r="C26" s="31"/>
      <c r="D26" s="31"/>
      <c r="E26" s="107" t="str">
        <f>IF('Rekapitulace zakázky'!E20="","",'Rekapitulace zakázky'!E20)</f>
        <v xml:space="preserve"> </v>
      </c>
      <c r="F26" s="31"/>
      <c r="G26" s="31"/>
      <c r="H26" s="31"/>
      <c r="I26" s="116" t="s">
        <v>26</v>
      </c>
      <c r="J26" s="107" t="str">
        <f>IF('Rekapitulace zakázky'!AN20="","",'Rekapitulace zakázky'!AN20)</f>
        <v/>
      </c>
      <c r="K26" s="31"/>
      <c r="L26" s="48"/>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customHeight="1">
      <c r="A28" s="31"/>
      <c r="B28" s="36"/>
      <c r="C28" s="31"/>
      <c r="D28" s="116" t="s">
        <v>32</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customHeight="1">
      <c r="A29" s="118"/>
      <c r="B29" s="119"/>
      <c r="C29" s="118"/>
      <c r="D29" s="118"/>
      <c r="E29" s="274" t="s">
        <v>1</v>
      </c>
      <c r="F29" s="274"/>
      <c r="G29" s="274"/>
      <c r="H29" s="274"/>
      <c r="I29" s="118"/>
      <c r="J29" s="118"/>
      <c r="K29" s="118"/>
      <c r="L29" s="120"/>
      <c r="S29" s="118"/>
      <c r="T29" s="118"/>
      <c r="U29" s="118"/>
      <c r="V29" s="118"/>
      <c r="W29" s="118"/>
      <c r="X29" s="118"/>
      <c r="Y29" s="118"/>
      <c r="Z29" s="118"/>
      <c r="AA29" s="118"/>
      <c r="AB29" s="118"/>
      <c r="AC29" s="118"/>
      <c r="AD29" s="118"/>
      <c r="AE29" s="118"/>
    </row>
    <row r="30" spans="1:31" s="2" customFormat="1" ht="6.95"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customHeight="1">
      <c r="A32" s="31"/>
      <c r="B32" s="36"/>
      <c r="C32" s="31"/>
      <c r="D32" s="122" t="s">
        <v>33</v>
      </c>
      <c r="E32" s="31"/>
      <c r="F32" s="31"/>
      <c r="G32" s="31"/>
      <c r="H32" s="31"/>
      <c r="I32" s="31"/>
      <c r="J32" s="123">
        <f>ROUND(J122, 2)</f>
        <v>0</v>
      </c>
      <c r="K32" s="31"/>
      <c r="L32" s="48"/>
      <c r="S32" s="31"/>
      <c r="T32" s="31"/>
      <c r="U32" s="31"/>
      <c r="V32" s="31"/>
      <c r="W32" s="31"/>
      <c r="X32" s="31"/>
      <c r="Y32" s="31"/>
      <c r="Z32" s="31"/>
      <c r="AA32" s="31"/>
      <c r="AB32" s="31"/>
      <c r="AC32" s="31"/>
      <c r="AD32" s="31"/>
      <c r="AE32" s="31"/>
    </row>
    <row r="33" spans="1:31" s="2" customFormat="1" ht="6.95"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customHeight="1">
      <c r="A34" s="31"/>
      <c r="B34" s="36"/>
      <c r="C34" s="31"/>
      <c r="D34" s="31"/>
      <c r="E34" s="31"/>
      <c r="F34" s="124" t="s">
        <v>35</v>
      </c>
      <c r="G34" s="31"/>
      <c r="H34" s="31"/>
      <c r="I34" s="124" t="s">
        <v>34</v>
      </c>
      <c r="J34" s="124" t="s">
        <v>36</v>
      </c>
      <c r="K34" s="31"/>
      <c r="L34" s="48"/>
      <c r="S34" s="31"/>
      <c r="T34" s="31"/>
      <c r="U34" s="31"/>
      <c r="V34" s="31"/>
      <c r="W34" s="31"/>
      <c r="X34" s="31"/>
      <c r="Y34" s="31"/>
      <c r="Z34" s="31"/>
      <c r="AA34" s="31"/>
      <c r="AB34" s="31"/>
      <c r="AC34" s="31"/>
      <c r="AD34" s="31"/>
      <c r="AE34" s="31"/>
    </row>
    <row r="35" spans="1:31" s="2" customFormat="1" ht="14.45" customHeight="1">
      <c r="A35" s="31"/>
      <c r="B35" s="36"/>
      <c r="C35" s="31"/>
      <c r="D35" s="125" t="s">
        <v>37</v>
      </c>
      <c r="E35" s="116" t="s">
        <v>38</v>
      </c>
      <c r="F35" s="126">
        <f>ROUND((SUM(BE122:BE175)),  2)</f>
        <v>0</v>
      </c>
      <c r="G35" s="31"/>
      <c r="H35" s="31"/>
      <c r="I35" s="127">
        <v>0.21</v>
      </c>
      <c r="J35" s="126">
        <f>ROUND(((SUM(BE122:BE175))*I35),  2)</f>
        <v>0</v>
      </c>
      <c r="K35" s="31"/>
      <c r="L35" s="48"/>
      <c r="S35" s="31"/>
      <c r="T35" s="31"/>
      <c r="U35" s="31"/>
      <c r="V35" s="31"/>
      <c r="W35" s="31"/>
      <c r="X35" s="31"/>
      <c r="Y35" s="31"/>
      <c r="Z35" s="31"/>
      <c r="AA35" s="31"/>
      <c r="AB35" s="31"/>
      <c r="AC35" s="31"/>
      <c r="AD35" s="31"/>
      <c r="AE35" s="31"/>
    </row>
    <row r="36" spans="1:31" s="2" customFormat="1" ht="14.45" customHeight="1">
      <c r="A36" s="31"/>
      <c r="B36" s="36"/>
      <c r="C36" s="31"/>
      <c r="D36" s="31"/>
      <c r="E36" s="116" t="s">
        <v>39</v>
      </c>
      <c r="F36" s="126">
        <f>ROUND((SUM(BF122:BF175)),  2)</f>
        <v>0</v>
      </c>
      <c r="G36" s="31"/>
      <c r="H36" s="31"/>
      <c r="I36" s="127">
        <v>0.15</v>
      </c>
      <c r="J36" s="126">
        <f>ROUND(((SUM(BF122:BF175))*I36),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40</v>
      </c>
      <c r="F37" s="126">
        <f>ROUND((SUM(BG122:BG175)),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41</v>
      </c>
      <c r="F38" s="126">
        <f>ROUND((SUM(BH122:BH175)),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42</v>
      </c>
      <c r="F39" s="126">
        <f>ROUND((SUM(BI122:BI175)),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customHeight="1">
      <c r="A41" s="31"/>
      <c r="B41" s="36"/>
      <c r="C41" s="128"/>
      <c r="D41" s="129" t="s">
        <v>43</v>
      </c>
      <c r="E41" s="130"/>
      <c r="F41" s="130"/>
      <c r="G41" s="131" t="s">
        <v>44</v>
      </c>
      <c r="H41" s="132" t="s">
        <v>45</v>
      </c>
      <c r="I41" s="130"/>
      <c r="J41" s="133">
        <f>SUM(J32:J39)</f>
        <v>0</v>
      </c>
      <c r="K41" s="134"/>
      <c r="L41" s="48"/>
      <c r="S41" s="31"/>
      <c r="T41" s="31"/>
      <c r="U41" s="31"/>
      <c r="V41" s="31"/>
      <c r="W41" s="31"/>
      <c r="X41" s="31"/>
      <c r="Y41" s="31"/>
      <c r="Z41" s="31"/>
      <c r="AA41" s="31"/>
      <c r="AB41" s="31"/>
      <c r="AC41" s="31"/>
      <c r="AD41" s="31"/>
      <c r="AE41" s="31"/>
    </row>
    <row r="42" spans="1:31" s="2" customFormat="1" ht="14.45"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35" t="s">
        <v>46</v>
      </c>
      <c r="E50" s="136"/>
      <c r="F50" s="136"/>
      <c r="G50" s="135" t="s">
        <v>47</v>
      </c>
      <c r="H50" s="136"/>
      <c r="I50" s="136"/>
      <c r="J50" s="136"/>
      <c r="K50" s="136"/>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6"/>
      <c r="C61" s="31"/>
      <c r="D61" s="137" t="s">
        <v>48</v>
      </c>
      <c r="E61" s="138"/>
      <c r="F61" s="139" t="s">
        <v>49</v>
      </c>
      <c r="G61" s="137" t="s">
        <v>48</v>
      </c>
      <c r="H61" s="138"/>
      <c r="I61" s="138"/>
      <c r="J61" s="140" t="s">
        <v>49</v>
      </c>
      <c r="K61" s="138"/>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6"/>
      <c r="C65" s="31"/>
      <c r="D65" s="135" t="s">
        <v>50</v>
      </c>
      <c r="E65" s="141"/>
      <c r="F65" s="141"/>
      <c r="G65" s="135" t="s">
        <v>51</v>
      </c>
      <c r="H65" s="141"/>
      <c r="I65" s="141"/>
      <c r="J65" s="141"/>
      <c r="K65" s="141"/>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6"/>
      <c r="C76" s="31"/>
      <c r="D76" s="137" t="s">
        <v>48</v>
      </c>
      <c r="E76" s="138"/>
      <c r="F76" s="139" t="s">
        <v>49</v>
      </c>
      <c r="G76" s="137" t="s">
        <v>48</v>
      </c>
      <c r="H76" s="138"/>
      <c r="I76" s="138"/>
      <c r="J76" s="140" t="s">
        <v>49</v>
      </c>
      <c r="K76" s="138"/>
      <c r="L76" s="48"/>
      <c r="S76" s="31"/>
      <c r="T76" s="31"/>
      <c r="U76" s="31"/>
      <c r="V76" s="31"/>
      <c r="W76" s="31"/>
      <c r="X76" s="31"/>
      <c r="Y76" s="31"/>
      <c r="Z76" s="31"/>
      <c r="AA76" s="31"/>
      <c r="AB76" s="31"/>
      <c r="AC76" s="31"/>
      <c r="AD76" s="31"/>
      <c r="AE76" s="31"/>
    </row>
    <row r="77" spans="1:31" s="2" customFormat="1" ht="14.45"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81" spans="1:31" s="2" customFormat="1" ht="6.95"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customHeight="1">
      <c r="A82" s="31"/>
      <c r="B82" s="32"/>
      <c r="C82" s="20" t="s">
        <v>130</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customHeight="1">
      <c r="A85" s="31"/>
      <c r="B85" s="32"/>
      <c r="C85" s="33"/>
      <c r="D85" s="33"/>
      <c r="E85" s="275" t="str">
        <f>E7</f>
        <v>Oprava zabezpečovacího zařízení v žst. Bechyně</v>
      </c>
      <c r="F85" s="276"/>
      <c r="G85" s="276"/>
      <c r="H85" s="276"/>
      <c r="I85" s="33"/>
      <c r="J85" s="33"/>
      <c r="K85" s="33"/>
      <c r="L85" s="48"/>
      <c r="S85" s="31"/>
      <c r="T85" s="31"/>
      <c r="U85" s="31"/>
      <c r="V85" s="31"/>
      <c r="W85" s="31"/>
      <c r="X85" s="31"/>
      <c r="Y85" s="31"/>
      <c r="Z85" s="31"/>
      <c r="AA85" s="31"/>
      <c r="AB85" s="31"/>
      <c r="AC85" s="31"/>
      <c r="AD85" s="31"/>
      <c r="AE85" s="31"/>
    </row>
    <row r="86" spans="1:31" s="1" customFormat="1" ht="12" customHeight="1">
      <c r="B86" s="18"/>
      <c r="C86" s="26" t="s">
        <v>126</v>
      </c>
      <c r="D86" s="19"/>
      <c r="E86" s="19"/>
      <c r="F86" s="19"/>
      <c r="G86" s="19"/>
      <c r="H86" s="19"/>
      <c r="I86" s="19"/>
      <c r="J86" s="19"/>
      <c r="K86" s="19"/>
      <c r="L86" s="17"/>
    </row>
    <row r="87" spans="1:31" s="2" customFormat="1" ht="16.5" customHeight="1">
      <c r="A87" s="31"/>
      <c r="B87" s="32"/>
      <c r="C87" s="33"/>
      <c r="D87" s="33"/>
      <c r="E87" s="275" t="s">
        <v>127</v>
      </c>
      <c r="F87" s="277"/>
      <c r="G87" s="277"/>
      <c r="H87" s="277"/>
      <c r="I87" s="33"/>
      <c r="J87" s="33"/>
      <c r="K87" s="33"/>
      <c r="L87" s="48"/>
      <c r="S87" s="31"/>
      <c r="T87" s="31"/>
      <c r="U87" s="31"/>
      <c r="V87" s="31"/>
      <c r="W87" s="31"/>
      <c r="X87" s="31"/>
      <c r="Y87" s="31"/>
      <c r="Z87" s="31"/>
      <c r="AA87" s="31"/>
      <c r="AB87" s="31"/>
      <c r="AC87" s="31"/>
      <c r="AD87" s="31"/>
      <c r="AE87" s="31"/>
    </row>
    <row r="88" spans="1:31" s="2" customFormat="1" ht="12" customHeight="1">
      <c r="A88" s="31"/>
      <c r="B88" s="32"/>
      <c r="C88" s="26" t="s">
        <v>128</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customHeight="1">
      <c r="A89" s="31"/>
      <c r="B89" s="32"/>
      <c r="C89" s="33"/>
      <c r="D89" s="33"/>
      <c r="E89" s="227" t="str">
        <f>E11</f>
        <v>SO01.2 - Zemní práce</v>
      </c>
      <c r="F89" s="277"/>
      <c r="G89" s="277"/>
      <c r="H89" s="277"/>
      <c r="I89" s="33"/>
      <c r="J89" s="33"/>
      <c r="K89" s="33"/>
      <c r="L89" s="48"/>
      <c r="S89" s="31"/>
      <c r="T89" s="31"/>
      <c r="U89" s="31"/>
      <c r="V89" s="31"/>
      <c r="W89" s="31"/>
      <c r="X89" s="31"/>
      <c r="Y89" s="31"/>
      <c r="Z89" s="31"/>
      <c r="AA89" s="31"/>
      <c r="AB89" s="31"/>
      <c r="AC89" s="31"/>
      <c r="AD89" s="31"/>
      <c r="AE89" s="31"/>
    </row>
    <row r="90" spans="1:31"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customHeight="1">
      <c r="A91" s="31"/>
      <c r="B91" s="32"/>
      <c r="C91" s="26" t="s">
        <v>20</v>
      </c>
      <c r="D91" s="33"/>
      <c r="E91" s="33"/>
      <c r="F91" s="24" t="str">
        <f>F14</f>
        <v xml:space="preserve"> </v>
      </c>
      <c r="G91" s="33"/>
      <c r="H91" s="33"/>
      <c r="I91" s="26" t="s">
        <v>22</v>
      </c>
      <c r="J91" s="63" t="str">
        <f>IF(J14="","",J14)</f>
        <v>8. 10. 2020</v>
      </c>
      <c r="K91" s="33"/>
      <c r="L91" s="48"/>
      <c r="S91" s="31"/>
      <c r="T91" s="31"/>
      <c r="U91" s="31"/>
      <c r="V91" s="31"/>
      <c r="W91" s="31"/>
      <c r="X91" s="31"/>
      <c r="Y91" s="31"/>
      <c r="Z91" s="31"/>
      <c r="AA91" s="31"/>
      <c r="AB91" s="31"/>
      <c r="AC91" s="31"/>
      <c r="AD91" s="31"/>
      <c r="AE91" s="31"/>
    </row>
    <row r="92" spans="1:31" s="2" customFormat="1" ht="6.95"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customHeight="1">
      <c r="A93" s="31"/>
      <c r="B93" s="32"/>
      <c r="C93" s="26" t="s">
        <v>24</v>
      </c>
      <c r="D93" s="33"/>
      <c r="E93" s="33"/>
      <c r="F93" s="24" t="str">
        <f>E17</f>
        <v xml:space="preserve"> </v>
      </c>
      <c r="G93" s="33"/>
      <c r="H93" s="33"/>
      <c r="I93" s="26" t="s">
        <v>29</v>
      </c>
      <c r="J93" s="29" t="str">
        <f>E23</f>
        <v xml:space="preserve"> </v>
      </c>
      <c r="K93" s="33"/>
      <c r="L93" s="48"/>
      <c r="S93" s="31"/>
      <c r="T93" s="31"/>
      <c r="U93" s="31"/>
      <c r="V93" s="31"/>
      <c r="W93" s="31"/>
      <c r="X93" s="31"/>
      <c r="Y93" s="31"/>
      <c r="Z93" s="31"/>
      <c r="AA93" s="31"/>
      <c r="AB93" s="31"/>
      <c r="AC93" s="31"/>
      <c r="AD93" s="31"/>
      <c r="AE93" s="31"/>
    </row>
    <row r="94" spans="1:31" s="2" customFormat="1" ht="15.2" customHeight="1">
      <c r="A94" s="31"/>
      <c r="B94" s="32"/>
      <c r="C94" s="26" t="s">
        <v>27</v>
      </c>
      <c r="D94" s="33"/>
      <c r="E94" s="33"/>
      <c r="F94" s="24" t="str">
        <f>IF(E20="","",E20)</f>
        <v>Vyplň údaj</v>
      </c>
      <c r="G94" s="33"/>
      <c r="H94" s="33"/>
      <c r="I94" s="26" t="s">
        <v>31</v>
      </c>
      <c r="J94" s="29" t="str">
        <f>E26</f>
        <v xml:space="preserve"> </v>
      </c>
      <c r="K94" s="33"/>
      <c r="L94" s="48"/>
      <c r="S94" s="31"/>
      <c r="T94" s="31"/>
      <c r="U94" s="31"/>
      <c r="V94" s="31"/>
      <c r="W94" s="31"/>
      <c r="X94" s="31"/>
      <c r="Y94" s="31"/>
      <c r="Z94" s="31"/>
      <c r="AA94" s="31"/>
      <c r="AB94" s="31"/>
      <c r="AC94" s="31"/>
      <c r="AD94" s="31"/>
      <c r="AE94" s="31"/>
    </row>
    <row r="95" spans="1:31"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customHeight="1">
      <c r="A96" s="31"/>
      <c r="B96" s="32"/>
      <c r="C96" s="146" t="s">
        <v>131</v>
      </c>
      <c r="D96" s="147"/>
      <c r="E96" s="147"/>
      <c r="F96" s="147"/>
      <c r="G96" s="147"/>
      <c r="H96" s="147"/>
      <c r="I96" s="147"/>
      <c r="J96" s="148" t="s">
        <v>132</v>
      </c>
      <c r="K96" s="147"/>
      <c r="L96" s="48"/>
      <c r="S96" s="31"/>
      <c r="T96" s="31"/>
      <c r="U96" s="31"/>
      <c r="V96" s="31"/>
      <c r="W96" s="31"/>
      <c r="X96" s="31"/>
      <c r="Y96" s="31"/>
      <c r="Z96" s="31"/>
      <c r="AA96" s="31"/>
      <c r="AB96" s="31"/>
      <c r="AC96" s="31"/>
      <c r="AD96" s="31"/>
      <c r="AE96" s="31"/>
    </row>
    <row r="97" spans="1:47" s="2" customFormat="1" ht="10.35"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customHeight="1">
      <c r="A98" s="31"/>
      <c r="B98" s="32"/>
      <c r="C98" s="149" t="s">
        <v>133</v>
      </c>
      <c r="D98" s="33"/>
      <c r="E98" s="33"/>
      <c r="F98" s="33"/>
      <c r="G98" s="33"/>
      <c r="H98" s="33"/>
      <c r="I98" s="33"/>
      <c r="J98" s="81">
        <f>J122</f>
        <v>0</v>
      </c>
      <c r="K98" s="33"/>
      <c r="L98" s="48"/>
      <c r="S98" s="31"/>
      <c r="T98" s="31"/>
      <c r="U98" s="31"/>
      <c r="V98" s="31"/>
      <c r="W98" s="31"/>
      <c r="X98" s="31"/>
      <c r="Y98" s="31"/>
      <c r="Z98" s="31"/>
      <c r="AA98" s="31"/>
      <c r="AB98" s="31"/>
      <c r="AC98" s="31"/>
      <c r="AD98" s="31"/>
      <c r="AE98" s="31"/>
      <c r="AU98" s="14" t="s">
        <v>134</v>
      </c>
    </row>
    <row r="99" spans="1:47" s="9" customFormat="1" ht="24.95" customHeight="1">
      <c r="B99" s="150"/>
      <c r="C99" s="151"/>
      <c r="D99" s="152" t="s">
        <v>1928</v>
      </c>
      <c r="E99" s="153"/>
      <c r="F99" s="153"/>
      <c r="G99" s="153"/>
      <c r="H99" s="153"/>
      <c r="I99" s="153"/>
      <c r="J99" s="154">
        <f>J123</f>
        <v>0</v>
      </c>
      <c r="K99" s="151"/>
      <c r="L99" s="155"/>
    </row>
    <row r="100" spans="1:47" s="12" customFormat="1" ht="19.899999999999999" customHeight="1">
      <c r="B100" s="213"/>
      <c r="C100" s="101"/>
      <c r="D100" s="214" t="s">
        <v>1929</v>
      </c>
      <c r="E100" s="215"/>
      <c r="F100" s="215"/>
      <c r="G100" s="215"/>
      <c r="H100" s="215"/>
      <c r="I100" s="215"/>
      <c r="J100" s="216">
        <f>J124</f>
        <v>0</v>
      </c>
      <c r="K100" s="101"/>
      <c r="L100" s="217"/>
    </row>
    <row r="101" spans="1:47" s="2" customFormat="1" ht="21.75" customHeight="1">
      <c r="A101" s="31"/>
      <c r="B101" s="32"/>
      <c r="C101" s="33"/>
      <c r="D101" s="33"/>
      <c r="E101" s="33"/>
      <c r="F101" s="33"/>
      <c r="G101" s="33"/>
      <c r="H101" s="33"/>
      <c r="I101" s="33"/>
      <c r="J101" s="33"/>
      <c r="K101" s="33"/>
      <c r="L101" s="48"/>
      <c r="S101" s="31"/>
      <c r="T101" s="31"/>
      <c r="U101" s="31"/>
      <c r="V101" s="31"/>
      <c r="W101" s="31"/>
      <c r="X101" s="31"/>
      <c r="Y101" s="31"/>
      <c r="Z101" s="31"/>
      <c r="AA101" s="31"/>
      <c r="AB101" s="31"/>
      <c r="AC101" s="31"/>
      <c r="AD101" s="31"/>
      <c r="AE101" s="31"/>
    </row>
    <row r="102" spans="1:47" s="2" customFormat="1" ht="6.95" customHeight="1">
      <c r="A102" s="31"/>
      <c r="B102" s="51"/>
      <c r="C102" s="52"/>
      <c r="D102" s="52"/>
      <c r="E102" s="52"/>
      <c r="F102" s="52"/>
      <c r="G102" s="52"/>
      <c r="H102" s="52"/>
      <c r="I102" s="52"/>
      <c r="J102" s="52"/>
      <c r="K102" s="52"/>
      <c r="L102" s="48"/>
      <c r="S102" s="31"/>
      <c r="T102" s="31"/>
      <c r="U102" s="31"/>
      <c r="V102" s="31"/>
      <c r="W102" s="31"/>
      <c r="X102" s="31"/>
      <c r="Y102" s="31"/>
      <c r="Z102" s="31"/>
      <c r="AA102" s="31"/>
      <c r="AB102" s="31"/>
      <c r="AC102" s="31"/>
      <c r="AD102" s="31"/>
      <c r="AE102" s="31"/>
    </row>
    <row r="106" spans="1:47" s="2" customFormat="1" ht="6.95" customHeight="1">
      <c r="A106" s="31"/>
      <c r="B106" s="53"/>
      <c r="C106" s="54"/>
      <c r="D106" s="54"/>
      <c r="E106" s="54"/>
      <c r="F106" s="54"/>
      <c r="G106" s="54"/>
      <c r="H106" s="54"/>
      <c r="I106" s="54"/>
      <c r="J106" s="54"/>
      <c r="K106" s="54"/>
      <c r="L106" s="48"/>
      <c r="S106" s="31"/>
      <c r="T106" s="31"/>
      <c r="U106" s="31"/>
      <c r="V106" s="31"/>
      <c r="W106" s="31"/>
      <c r="X106" s="31"/>
      <c r="Y106" s="31"/>
      <c r="Z106" s="31"/>
      <c r="AA106" s="31"/>
      <c r="AB106" s="31"/>
      <c r="AC106" s="31"/>
      <c r="AD106" s="31"/>
      <c r="AE106" s="31"/>
    </row>
    <row r="107" spans="1:47" s="2" customFormat="1" ht="24.95" customHeight="1">
      <c r="A107" s="31"/>
      <c r="B107" s="32"/>
      <c r="C107" s="20" t="s">
        <v>136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47" s="2" customFormat="1" ht="6.95" customHeight="1">
      <c r="A108" s="31"/>
      <c r="B108" s="32"/>
      <c r="C108" s="33"/>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47" s="2" customFormat="1" ht="12" customHeight="1">
      <c r="A109" s="31"/>
      <c r="B109" s="32"/>
      <c r="C109" s="26" t="s">
        <v>16</v>
      </c>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47" s="2" customFormat="1" ht="16.5" customHeight="1">
      <c r="A110" s="31"/>
      <c r="B110" s="32"/>
      <c r="C110" s="33"/>
      <c r="D110" s="33"/>
      <c r="E110" s="275" t="str">
        <f>E7</f>
        <v>Oprava zabezpečovacího zařízení v žst. Bechyně</v>
      </c>
      <c r="F110" s="276"/>
      <c r="G110" s="276"/>
      <c r="H110" s="276"/>
      <c r="I110" s="33"/>
      <c r="J110" s="33"/>
      <c r="K110" s="33"/>
      <c r="L110" s="48"/>
      <c r="S110" s="31"/>
      <c r="T110" s="31"/>
      <c r="U110" s="31"/>
      <c r="V110" s="31"/>
      <c r="W110" s="31"/>
      <c r="X110" s="31"/>
      <c r="Y110" s="31"/>
      <c r="Z110" s="31"/>
      <c r="AA110" s="31"/>
      <c r="AB110" s="31"/>
      <c r="AC110" s="31"/>
      <c r="AD110" s="31"/>
      <c r="AE110" s="31"/>
    </row>
    <row r="111" spans="1:47" s="1" customFormat="1" ht="12" customHeight="1">
      <c r="B111" s="18"/>
      <c r="C111" s="26" t="s">
        <v>126</v>
      </c>
      <c r="D111" s="19"/>
      <c r="E111" s="19"/>
      <c r="F111" s="19"/>
      <c r="G111" s="19"/>
      <c r="H111" s="19"/>
      <c r="I111" s="19"/>
      <c r="J111" s="19"/>
      <c r="K111" s="19"/>
      <c r="L111" s="17"/>
    </row>
    <row r="112" spans="1:47" s="2" customFormat="1" ht="16.5" customHeight="1">
      <c r="A112" s="31"/>
      <c r="B112" s="32"/>
      <c r="C112" s="33"/>
      <c r="D112" s="33"/>
      <c r="E112" s="275" t="s">
        <v>127</v>
      </c>
      <c r="F112" s="277"/>
      <c r="G112" s="277"/>
      <c r="H112" s="277"/>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128</v>
      </c>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6.5" customHeight="1">
      <c r="A114" s="31"/>
      <c r="B114" s="32"/>
      <c r="C114" s="33"/>
      <c r="D114" s="33"/>
      <c r="E114" s="227" t="str">
        <f>E11</f>
        <v>SO01.2 - Zemní práce</v>
      </c>
      <c r="F114" s="277"/>
      <c r="G114" s="277"/>
      <c r="H114" s="277"/>
      <c r="I114" s="33"/>
      <c r="J114" s="33"/>
      <c r="K114" s="33"/>
      <c r="L114" s="48"/>
      <c r="S114" s="31"/>
      <c r="T114" s="31"/>
      <c r="U114" s="31"/>
      <c r="V114" s="31"/>
      <c r="W114" s="31"/>
      <c r="X114" s="31"/>
      <c r="Y114" s="31"/>
      <c r="Z114" s="31"/>
      <c r="AA114" s="31"/>
      <c r="AB114" s="31"/>
      <c r="AC114" s="31"/>
      <c r="AD114" s="31"/>
      <c r="AE114" s="31"/>
    </row>
    <row r="115" spans="1:65" s="2" customFormat="1" ht="6.9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2" customFormat="1" ht="12" customHeight="1">
      <c r="A116" s="31"/>
      <c r="B116" s="32"/>
      <c r="C116" s="26" t="s">
        <v>20</v>
      </c>
      <c r="D116" s="33"/>
      <c r="E116" s="33"/>
      <c r="F116" s="24" t="str">
        <f>F14</f>
        <v xml:space="preserve"> </v>
      </c>
      <c r="G116" s="33"/>
      <c r="H116" s="33"/>
      <c r="I116" s="26" t="s">
        <v>22</v>
      </c>
      <c r="J116" s="63" t="str">
        <f>IF(J14="","",J14)</f>
        <v>8. 10. 2020</v>
      </c>
      <c r="K116" s="33"/>
      <c r="L116" s="48"/>
      <c r="S116" s="31"/>
      <c r="T116" s="31"/>
      <c r="U116" s="31"/>
      <c r="V116" s="31"/>
      <c r="W116" s="31"/>
      <c r="X116" s="31"/>
      <c r="Y116" s="31"/>
      <c r="Z116" s="31"/>
      <c r="AA116" s="31"/>
      <c r="AB116" s="31"/>
      <c r="AC116" s="31"/>
      <c r="AD116" s="31"/>
      <c r="AE116" s="31"/>
    </row>
    <row r="117" spans="1:65" s="2" customFormat="1" ht="6.95"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2" customFormat="1" ht="15.2" customHeight="1">
      <c r="A118" s="31"/>
      <c r="B118" s="32"/>
      <c r="C118" s="26" t="s">
        <v>24</v>
      </c>
      <c r="D118" s="33"/>
      <c r="E118" s="33"/>
      <c r="F118" s="24" t="str">
        <f>E17</f>
        <v xml:space="preserve"> </v>
      </c>
      <c r="G118" s="33"/>
      <c r="H118" s="33"/>
      <c r="I118" s="26" t="s">
        <v>29</v>
      </c>
      <c r="J118" s="29" t="str">
        <f>E23</f>
        <v xml:space="preserve"> </v>
      </c>
      <c r="K118" s="33"/>
      <c r="L118" s="48"/>
      <c r="S118" s="31"/>
      <c r="T118" s="31"/>
      <c r="U118" s="31"/>
      <c r="V118" s="31"/>
      <c r="W118" s="31"/>
      <c r="X118" s="31"/>
      <c r="Y118" s="31"/>
      <c r="Z118" s="31"/>
      <c r="AA118" s="31"/>
      <c r="AB118" s="31"/>
      <c r="AC118" s="31"/>
      <c r="AD118" s="31"/>
      <c r="AE118" s="31"/>
    </row>
    <row r="119" spans="1:65" s="2" customFormat="1" ht="15.2" customHeight="1">
      <c r="A119" s="31"/>
      <c r="B119" s="32"/>
      <c r="C119" s="26" t="s">
        <v>27</v>
      </c>
      <c r="D119" s="33"/>
      <c r="E119" s="33"/>
      <c r="F119" s="24" t="str">
        <f>IF(E20="","",E20)</f>
        <v>Vyplň údaj</v>
      </c>
      <c r="G119" s="33"/>
      <c r="H119" s="33"/>
      <c r="I119" s="26" t="s">
        <v>31</v>
      </c>
      <c r="J119" s="29" t="str">
        <f>E26</f>
        <v xml:space="preserve"> </v>
      </c>
      <c r="K119" s="33"/>
      <c r="L119" s="48"/>
      <c r="S119" s="31"/>
      <c r="T119" s="31"/>
      <c r="U119" s="31"/>
      <c r="V119" s="31"/>
      <c r="W119" s="31"/>
      <c r="X119" s="31"/>
      <c r="Y119" s="31"/>
      <c r="Z119" s="31"/>
      <c r="AA119" s="31"/>
      <c r="AB119" s="31"/>
      <c r="AC119" s="31"/>
      <c r="AD119" s="31"/>
      <c r="AE119" s="31"/>
    </row>
    <row r="120" spans="1:65" s="2" customFormat="1" ht="10.35" customHeight="1">
      <c r="A120" s="31"/>
      <c r="B120" s="32"/>
      <c r="C120" s="33"/>
      <c r="D120" s="33"/>
      <c r="E120" s="33"/>
      <c r="F120" s="33"/>
      <c r="G120" s="33"/>
      <c r="H120" s="33"/>
      <c r="I120" s="33"/>
      <c r="J120" s="33"/>
      <c r="K120" s="33"/>
      <c r="L120" s="48"/>
      <c r="S120" s="31"/>
      <c r="T120" s="31"/>
      <c r="U120" s="31"/>
      <c r="V120" s="31"/>
      <c r="W120" s="31"/>
      <c r="X120" s="31"/>
      <c r="Y120" s="31"/>
      <c r="Z120" s="31"/>
      <c r="AA120" s="31"/>
      <c r="AB120" s="31"/>
      <c r="AC120" s="31"/>
      <c r="AD120" s="31"/>
      <c r="AE120" s="31"/>
    </row>
    <row r="121" spans="1:65" s="10" customFormat="1" ht="29.25" customHeight="1">
      <c r="A121" s="156"/>
      <c r="B121" s="157"/>
      <c r="C121" s="158" t="s">
        <v>137</v>
      </c>
      <c r="D121" s="159" t="s">
        <v>58</v>
      </c>
      <c r="E121" s="159" t="s">
        <v>54</v>
      </c>
      <c r="F121" s="159" t="s">
        <v>55</v>
      </c>
      <c r="G121" s="159" t="s">
        <v>138</v>
      </c>
      <c r="H121" s="159" t="s">
        <v>139</v>
      </c>
      <c r="I121" s="159" t="s">
        <v>140</v>
      </c>
      <c r="J121" s="159" t="s">
        <v>132</v>
      </c>
      <c r="K121" s="160" t="s">
        <v>141</v>
      </c>
      <c r="L121" s="161"/>
      <c r="M121" s="72" t="s">
        <v>1</v>
      </c>
      <c r="N121" s="73" t="s">
        <v>37</v>
      </c>
      <c r="O121" s="73" t="s">
        <v>142</v>
      </c>
      <c r="P121" s="73" t="s">
        <v>143</v>
      </c>
      <c r="Q121" s="73" t="s">
        <v>144</v>
      </c>
      <c r="R121" s="73" t="s">
        <v>145</v>
      </c>
      <c r="S121" s="73" t="s">
        <v>146</v>
      </c>
      <c r="T121" s="74" t="s">
        <v>147</v>
      </c>
      <c r="U121" s="156"/>
      <c r="V121" s="156"/>
      <c r="W121" s="156"/>
      <c r="X121" s="156"/>
      <c r="Y121" s="156"/>
      <c r="Z121" s="156"/>
      <c r="AA121" s="156"/>
      <c r="AB121" s="156"/>
      <c r="AC121" s="156"/>
      <c r="AD121" s="156"/>
      <c r="AE121" s="156"/>
    </row>
    <row r="122" spans="1:65" s="2" customFormat="1" ht="22.9" customHeight="1">
      <c r="A122" s="31"/>
      <c r="B122" s="32"/>
      <c r="C122" s="79" t="s">
        <v>148</v>
      </c>
      <c r="D122" s="33"/>
      <c r="E122" s="33"/>
      <c r="F122" s="33"/>
      <c r="G122" s="33"/>
      <c r="H122" s="33"/>
      <c r="I122" s="33"/>
      <c r="J122" s="162">
        <f>BK122</f>
        <v>0</v>
      </c>
      <c r="K122" s="33"/>
      <c r="L122" s="36"/>
      <c r="M122" s="75"/>
      <c r="N122" s="163"/>
      <c r="O122" s="76"/>
      <c r="P122" s="164">
        <f>P123</f>
        <v>0</v>
      </c>
      <c r="Q122" s="76"/>
      <c r="R122" s="164">
        <f>R123</f>
        <v>0.64750000000000008</v>
      </c>
      <c r="S122" s="76"/>
      <c r="T122" s="165">
        <f>T123</f>
        <v>0</v>
      </c>
      <c r="U122" s="31"/>
      <c r="V122" s="31"/>
      <c r="W122" s="31"/>
      <c r="X122" s="31"/>
      <c r="Y122" s="31"/>
      <c r="Z122" s="31"/>
      <c r="AA122" s="31"/>
      <c r="AB122" s="31"/>
      <c r="AC122" s="31"/>
      <c r="AD122" s="31"/>
      <c r="AE122" s="31"/>
      <c r="AT122" s="14" t="s">
        <v>72</v>
      </c>
      <c r="AU122" s="14" t="s">
        <v>134</v>
      </c>
      <c r="BK122" s="166">
        <f>BK123</f>
        <v>0</v>
      </c>
    </row>
    <row r="123" spans="1:65" s="11" customFormat="1" ht="25.9" customHeight="1">
      <c r="B123" s="167"/>
      <c r="C123" s="168"/>
      <c r="D123" s="169" t="s">
        <v>72</v>
      </c>
      <c r="E123" s="170" t="s">
        <v>1620</v>
      </c>
      <c r="F123" s="170" t="s">
        <v>1620</v>
      </c>
      <c r="G123" s="168"/>
      <c r="H123" s="168"/>
      <c r="I123" s="171"/>
      <c r="J123" s="172">
        <f>BK123</f>
        <v>0</v>
      </c>
      <c r="K123" s="168"/>
      <c r="L123" s="173"/>
      <c r="M123" s="174"/>
      <c r="N123" s="175"/>
      <c r="O123" s="175"/>
      <c r="P123" s="176">
        <f>P124</f>
        <v>0</v>
      </c>
      <c r="Q123" s="175"/>
      <c r="R123" s="176">
        <f>R124</f>
        <v>0.64750000000000008</v>
      </c>
      <c r="S123" s="175"/>
      <c r="T123" s="177">
        <f>T124</f>
        <v>0</v>
      </c>
      <c r="AR123" s="178" t="s">
        <v>80</v>
      </c>
      <c r="AT123" s="179" t="s">
        <v>72</v>
      </c>
      <c r="AU123" s="179" t="s">
        <v>73</v>
      </c>
      <c r="AY123" s="178" t="s">
        <v>149</v>
      </c>
      <c r="BK123" s="180">
        <f>BK124</f>
        <v>0</v>
      </c>
    </row>
    <row r="124" spans="1:65" s="11" customFormat="1" ht="22.9" customHeight="1">
      <c r="B124" s="167"/>
      <c r="C124" s="168"/>
      <c r="D124" s="169" t="s">
        <v>72</v>
      </c>
      <c r="E124" s="218" t="s">
        <v>80</v>
      </c>
      <c r="F124" s="218" t="s">
        <v>110</v>
      </c>
      <c r="G124" s="168"/>
      <c r="H124" s="168"/>
      <c r="I124" s="171"/>
      <c r="J124" s="219">
        <f>BK124</f>
        <v>0</v>
      </c>
      <c r="K124" s="168"/>
      <c r="L124" s="173"/>
      <c r="M124" s="174"/>
      <c r="N124" s="175"/>
      <c r="O124" s="175"/>
      <c r="P124" s="176">
        <f>SUM(P125:P175)</f>
        <v>0</v>
      </c>
      <c r="Q124" s="175"/>
      <c r="R124" s="176">
        <f>SUM(R125:R175)</f>
        <v>0.64750000000000008</v>
      </c>
      <c r="S124" s="175"/>
      <c r="T124" s="177">
        <f>SUM(T125:T175)</f>
        <v>0</v>
      </c>
      <c r="AR124" s="178" t="s">
        <v>80</v>
      </c>
      <c r="AT124" s="179" t="s">
        <v>72</v>
      </c>
      <c r="AU124" s="179" t="s">
        <v>80</v>
      </c>
      <c r="AY124" s="178" t="s">
        <v>149</v>
      </c>
      <c r="BK124" s="180">
        <f>SUM(BK125:BK175)</f>
        <v>0</v>
      </c>
    </row>
    <row r="125" spans="1:65" s="2" customFormat="1" ht="37.9" customHeight="1">
      <c r="A125" s="31"/>
      <c r="B125" s="32"/>
      <c r="C125" s="200" t="s">
        <v>80</v>
      </c>
      <c r="D125" s="200" t="s">
        <v>185</v>
      </c>
      <c r="E125" s="201" t="s">
        <v>1930</v>
      </c>
      <c r="F125" s="202" t="s">
        <v>1931</v>
      </c>
      <c r="G125" s="203" t="s">
        <v>1638</v>
      </c>
      <c r="H125" s="204">
        <v>150</v>
      </c>
      <c r="I125" s="205"/>
      <c r="J125" s="206">
        <f>ROUND(I125*H125,2)</f>
        <v>0</v>
      </c>
      <c r="K125" s="202" t="s">
        <v>1625</v>
      </c>
      <c r="L125" s="36"/>
      <c r="M125" s="207" t="s">
        <v>1</v>
      </c>
      <c r="N125" s="208" t="s">
        <v>38</v>
      </c>
      <c r="O125" s="68"/>
      <c r="P125" s="191">
        <f>O125*H125</f>
        <v>0</v>
      </c>
      <c r="Q125" s="191">
        <v>0</v>
      </c>
      <c r="R125" s="191">
        <f>Q125*H125</f>
        <v>0</v>
      </c>
      <c r="S125" s="191">
        <v>0</v>
      </c>
      <c r="T125" s="192">
        <f>S125*H125</f>
        <v>0</v>
      </c>
      <c r="U125" s="31"/>
      <c r="V125" s="31"/>
      <c r="W125" s="31"/>
      <c r="X125" s="31"/>
      <c r="Y125" s="31"/>
      <c r="Z125" s="31"/>
      <c r="AA125" s="31"/>
      <c r="AB125" s="31"/>
      <c r="AC125" s="31"/>
      <c r="AD125" s="31"/>
      <c r="AE125" s="31"/>
      <c r="AR125" s="193" t="s">
        <v>164</v>
      </c>
      <c r="AT125" s="193" t="s">
        <v>185</v>
      </c>
      <c r="AU125" s="193" t="s">
        <v>82</v>
      </c>
      <c r="AY125" s="14" t="s">
        <v>149</v>
      </c>
      <c r="BE125" s="194">
        <f>IF(N125="základní",J125,0)</f>
        <v>0</v>
      </c>
      <c r="BF125" s="194">
        <f>IF(N125="snížená",J125,0)</f>
        <v>0</v>
      </c>
      <c r="BG125" s="194">
        <f>IF(N125="zákl. přenesená",J125,0)</f>
        <v>0</v>
      </c>
      <c r="BH125" s="194">
        <f>IF(N125="sníž. přenesená",J125,0)</f>
        <v>0</v>
      </c>
      <c r="BI125" s="194">
        <f>IF(N125="nulová",J125,0)</f>
        <v>0</v>
      </c>
      <c r="BJ125" s="14" t="s">
        <v>80</v>
      </c>
      <c r="BK125" s="194">
        <f>ROUND(I125*H125,2)</f>
        <v>0</v>
      </c>
      <c r="BL125" s="14" t="s">
        <v>164</v>
      </c>
      <c r="BM125" s="193" t="s">
        <v>1932</v>
      </c>
    </row>
    <row r="126" spans="1:65" s="2" customFormat="1" ht="29.25">
      <c r="A126" s="31"/>
      <c r="B126" s="32"/>
      <c r="C126" s="33"/>
      <c r="D126" s="195" t="s">
        <v>157</v>
      </c>
      <c r="E126" s="33"/>
      <c r="F126" s="196" t="s">
        <v>1933</v>
      </c>
      <c r="G126" s="33"/>
      <c r="H126" s="33"/>
      <c r="I126" s="197"/>
      <c r="J126" s="33"/>
      <c r="K126" s="33"/>
      <c r="L126" s="36"/>
      <c r="M126" s="198"/>
      <c r="N126" s="199"/>
      <c r="O126" s="68"/>
      <c r="P126" s="68"/>
      <c r="Q126" s="68"/>
      <c r="R126" s="68"/>
      <c r="S126" s="68"/>
      <c r="T126" s="69"/>
      <c r="U126" s="31"/>
      <c r="V126" s="31"/>
      <c r="W126" s="31"/>
      <c r="X126" s="31"/>
      <c r="Y126" s="31"/>
      <c r="Z126" s="31"/>
      <c r="AA126" s="31"/>
      <c r="AB126" s="31"/>
      <c r="AC126" s="31"/>
      <c r="AD126" s="31"/>
      <c r="AE126" s="31"/>
      <c r="AT126" s="14" t="s">
        <v>157</v>
      </c>
      <c r="AU126" s="14" t="s">
        <v>82</v>
      </c>
    </row>
    <row r="127" spans="1:65" s="2" customFormat="1" ht="97.5">
      <c r="A127" s="31"/>
      <c r="B127" s="32"/>
      <c r="C127" s="33"/>
      <c r="D127" s="195" t="s">
        <v>1413</v>
      </c>
      <c r="E127" s="33"/>
      <c r="F127" s="220" t="s">
        <v>1934</v>
      </c>
      <c r="G127" s="33"/>
      <c r="H127" s="33"/>
      <c r="I127" s="197"/>
      <c r="J127" s="33"/>
      <c r="K127" s="33"/>
      <c r="L127" s="36"/>
      <c r="M127" s="198"/>
      <c r="N127" s="199"/>
      <c r="O127" s="68"/>
      <c r="P127" s="68"/>
      <c r="Q127" s="68"/>
      <c r="R127" s="68"/>
      <c r="S127" s="68"/>
      <c r="T127" s="69"/>
      <c r="U127" s="31"/>
      <c r="V127" s="31"/>
      <c r="W127" s="31"/>
      <c r="X127" s="31"/>
      <c r="Y127" s="31"/>
      <c r="Z127" s="31"/>
      <c r="AA127" s="31"/>
      <c r="AB127" s="31"/>
      <c r="AC127" s="31"/>
      <c r="AD127" s="31"/>
      <c r="AE127" s="31"/>
      <c r="AT127" s="14" t="s">
        <v>1413</v>
      </c>
      <c r="AU127" s="14" t="s">
        <v>82</v>
      </c>
    </row>
    <row r="128" spans="1:65" s="2" customFormat="1" ht="24.2" customHeight="1">
      <c r="A128" s="31"/>
      <c r="B128" s="32"/>
      <c r="C128" s="200" t="s">
        <v>82</v>
      </c>
      <c r="D128" s="200" t="s">
        <v>185</v>
      </c>
      <c r="E128" s="201" t="s">
        <v>1935</v>
      </c>
      <c r="F128" s="202" t="s">
        <v>1936</v>
      </c>
      <c r="G128" s="203" t="s">
        <v>1687</v>
      </c>
      <c r="H128" s="204">
        <v>25</v>
      </c>
      <c r="I128" s="205"/>
      <c r="J128" s="206">
        <f>ROUND(I128*H128,2)</f>
        <v>0</v>
      </c>
      <c r="K128" s="202" t="s">
        <v>1625</v>
      </c>
      <c r="L128" s="36"/>
      <c r="M128" s="207" t="s">
        <v>1</v>
      </c>
      <c r="N128" s="208" t="s">
        <v>38</v>
      </c>
      <c r="O128" s="68"/>
      <c r="P128" s="191">
        <f>O128*H128</f>
        <v>0</v>
      </c>
      <c r="Q128" s="191">
        <v>0</v>
      </c>
      <c r="R128" s="191">
        <f>Q128*H128</f>
        <v>0</v>
      </c>
      <c r="S128" s="191">
        <v>0</v>
      </c>
      <c r="T128" s="192">
        <f>S128*H128</f>
        <v>0</v>
      </c>
      <c r="U128" s="31"/>
      <c r="V128" s="31"/>
      <c r="W128" s="31"/>
      <c r="X128" s="31"/>
      <c r="Y128" s="31"/>
      <c r="Z128" s="31"/>
      <c r="AA128" s="31"/>
      <c r="AB128" s="31"/>
      <c r="AC128" s="31"/>
      <c r="AD128" s="31"/>
      <c r="AE128" s="31"/>
      <c r="AR128" s="193" t="s">
        <v>164</v>
      </c>
      <c r="AT128" s="193" t="s">
        <v>185</v>
      </c>
      <c r="AU128" s="193" t="s">
        <v>82</v>
      </c>
      <c r="AY128" s="14" t="s">
        <v>149</v>
      </c>
      <c r="BE128" s="194">
        <f>IF(N128="základní",J128,0)</f>
        <v>0</v>
      </c>
      <c r="BF128" s="194">
        <f>IF(N128="snížená",J128,0)</f>
        <v>0</v>
      </c>
      <c r="BG128" s="194">
        <f>IF(N128="zákl. přenesená",J128,0)</f>
        <v>0</v>
      </c>
      <c r="BH128" s="194">
        <f>IF(N128="sníž. přenesená",J128,0)</f>
        <v>0</v>
      </c>
      <c r="BI128" s="194">
        <f>IF(N128="nulová",J128,0)</f>
        <v>0</v>
      </c>
      <c r="BJ128" s="14" t="s">
        <v>80</v>
      </c>
      <c r="BK128" s="194">
        <f>ROUND(I128*H128,2)</f>
        <v>0</v>
      </c>
      <c r="BL128" s="14" t="s">
        <v>164</v>
      </c>
      <c r="BM128" s="193" t="s">
        <v>1937</v>
      </c>
    </row>
    <row r="129" spans="1:65" s="2" customFormat="1" ht="29.25">
      <c r="A129" s="31"/>
      <c r="B129" s="32"/>
      <c r="C129" s="33"/>
      <c r="D129" s="195" t="s">
        <v>157</v>
      </c>
      <c r="E129" s="33"/>
      <c r="F129" s="196" t="s">
        <v>1938</v>
      </c>
      <c r="G129" s="33"/>
      <c r="H129" s="33"/>
      <c r="I129" s="197"/>
      <c r="J129" s="33"/>
      <c r="K129" s="33"/>
      <c r="L129" s="36"/>
      <c r="M129" s="198"/>
      <c r="N129" s="199"/>
      <c r="O129" s="68"/>
      <c r="P129" s="68"/>
      <c r="Q129" s="68"/>
      <c r="R129" s="68"/>
      <c r="S129" s="68"/>
      <c r="T129" s="69"/>
      <c r="U129" s="31"/>
      <c r="V129" s="31"/>
      <c r="W129" s="31"/>
      <c r="X129" s="31"/>
      <c r="Y129" s="31"/>
      <c r="Z129" s="31"/>
      <c r="AA129" s="31"/>
      <c r="AB129" s="31"/>
      <c r="AC129" s="31"/>
      <c r="AD129" s="31"/>
      <c r="AE129" s="31"/>
      <c r="AT129" s="14" t="s">
        <v>157</v>
      </c>
      <c r="AU129" s="14" t="s">
        <v>82</v>
      </c>
    </row>
    <row r="130" spans="1:65" s="2" customFormat="1" ht="87.75">
      <c r="A130" s="31"/>
      <c r="B130" s="32"/>
      <c r="C130" s="33"/>
      <c r="D130" s="195" t="s">
        <v>1413</v>
      </c>
      <c r="E130" s="33"/>
      <c r="F130" s="220" t="s">
        <v>1939</v>
      </c>
      <c r="G130" s="33"/>
      <c r="H130" s="33"/>
      <c r="I130" s="197"/>
      <c r="J130" s="33"/>
      <c r="K130" s="33"/>
      <c r="L130" s="36"/>
      <c r="M130" s="198"/>
      <c r="N130" s="199"/>
      <c r="O130" s="68"/>
      <c r="P130" s="68"/>
      <c r="Q130" s="68"/>
      <c r="R130" s="68"/>
      <c r="S130" s="68"/>
      <c r="T130" s="69"/>
      <c r="U130" s="31"/>
      <c r="V130" s="31"/>
      <c r="W130" s="31"/>
      <c r="X130" s="31"/>
      <c r="Y130" s="31"/>
      <c r="Z130" s="31"/>
      <c r="AA130" s="31"/>
      <c r="AB130" s="31"/>
      <c r="AC130" s="31"/>
      <c r="AD130" s="31"/>
      <c r="AE130" s="31"/>
      <c r="AT130" s="14" t="s">
        <v>1413</v>
      </c>
      <c r="AU130" s="14" t="s">
        <v>82</v>
      </c>
    </row>
    <row r="131" spans="1:65" s="2" customFormat="1" ht="24.2" customHeight="1">
      <c r="A131" s="31"/>
      <c r="B131" s="32"/>
      <c r="C131" s="200" t="s">
        <v>95</v>
      </c>
      <c r="D131" s="200" t="s">
        <v>185</v>
      </c>
      <c r="E131" s="201" t="s">
        <v>1940</v>
      </c>
      <c r="F131" s="202" t="s">
        <v>1941</v>
      </c>
      <c r="G131" s="203" t="s">
        <v>1687</v>
      </c>
      <c r="H131" s="204">
        <v>900</v>
      </c>
      <c r="I131" s="205"/>
      <c r="J131" s="206">
        <f>ROUND(I131*H131,2)</f>
        <v>0</v>
      </c>
      <c r="K131" s="202" t="s">
        <v>1625</v>
      </c>
      <c r="L131" s="36"/>
      <c r="M131" s="207" t="s">
        <v>1</v>
      </c>
      <c r="N131" s="208" t="s">
        <v>38</v>
      </c>
      <c r="O131" s="68"/>
      <c r="P131" s="191">
        <f>O131*H131</f>
        <v>0</v>
      </c>
      <c r="Q131" s="191">
        <v>0</v>
      </c>
      <c r="R131" s="191">
        <f>Q131*H131</f>
        <v>0</v>
      </c>
      <c r="S131" s="191">
        <v>0</v>
      </c>
      <c r="T131" s="192">
        <f>S131*H131</f>
        <v>0</v>
      </c>
      <c r="U131" s="31"/>
      <c r="V131" s="31"/>
      <c r="W131" s="31"/>
      <c r="X131" s="31"/>
      <c r="Y131" s="31"/>
      <c r="Z131" s="31"/>
      <c r="AA131" s="31"/>
      <c r="AB131" s="31"/>
      <c r="AC131" s="31"/>
      <c r="AD131" s="31"/>
      <c r="AE131" s="31"/>
      <c r="AR131" s="193" t="s">
        <v>164</v>
      </c>
      <c r="AT131" s="193" t="s">
        <v>185</v>
      </c>
      <c r="AU131" s="193" t="s">
        <v>82</v>
      </c>
      <c r="AY131" s="14" t="s">
        <v>149</v>
      </c>
      <c r="BE131" s="194">
        <f>IF(N131="základní",J131,0)</f>
        <v>0</v>
      </c>
      <c r="BF131" s="194">
        <f>IF(N131="snížená",J131,0)</f>
        <v>0</v>
      </c>
      <c r="BG131" s="194">
        <f>IF(N131="zákl. přenesená",J131,0)</f>
        <v>0</v>
      </c>
      <c r="BH131" s="194">
        <f>IF(N131="sníž. přenesená",J131,0)</f>
        <v>0</v>
      </c>
      <c r="BI131" s="194">
        <f>IF(N131="nulová",J131,0)</f>
        <v>0</v>
      </c>
      <c r="BJ131" s="14" t="s">
        <v>80</v>
      </c>
      <c r="BK131" s="194">
        <f>ROUND(I131*H131,2)</f>
        <v>0</v>
      </c>
      <c r="BL131" s="14" t="s">
        <v>164</v>
      </c>
      <c r="BM131" s="193" t="s">
        <v>1942</v>
      </c>
    </row>
    <row r="132" spans="1:65" s="2" customFormat="1" ht="29.25">
      <c r="A132" s="31"/>
      <c r="B132" s="32"/>
      <c r="C132" s="33"/>
      <c r="D132" s="195" t="s">
        <v>157</v>
      </c>
      <c r="E132" s="33"/>
      <c r="F132" s="196" t="s">
        <v>1943</v>
      </c>
      <c r="G132" s="33"/>
      <c r="H132" s="33"/>
      <c r="I132" s="197"/>
      <c r="J132" s="33"/>
      <c r="K132" s="33"/>
      <c r="L132" s="36"/>
      <c r="M132" s="198"/>
      <c r="N132" s="199"/>
      <c r="O132" s="68"/>
      <c r="P132" s="68"/>
      <c r="Q132" s="68"/>
      <c r="R132" s="68"/>
      <c r="S132" s="68"/>
      <c r="T132" s="69"/>
      <c r="U132" s="31"/>
      <c r="V132" s="31"/>
      <c r="W132" s="31"/>
      <c r="X132" s="31"/>
      <c r="Y132" s="31"/>
      <c r="Z132" s="31"/>
      <c r="AA132" s="31"/>
      <c r="AB132" s="31"/>
      <c r="AC132" s="31"/>
      <c r="AD132" s="31"/>
      <c r="AE132" s="31"/>
      <c r="AT132" s="14" t="s">
        <v>157</v>
      </c>
      <c r="AU132" s="14" t="s">
        <v>82</v>
      </c>
    </row>
    <row r="133" spans="1:65" s="2" customFormat="1" ht="87.75">
      <c r="A133" s="31"/>
      <c r="B133" s="32"/>
      <c r="C133" s="33"/>
      <c r="D133" s="195" t="s">
        <v>1413</v>
      </c>
      <c r="E133" s="33"/>
      <c r="F133" s="220" t="s">
        <v>1944</v>
      </c>
      <c r="G133" s="33"/>
      <c r="H133" s="33"/>
      <c r="I133" s="197"/>
      <c r="J133" s="33"/>
      <c r="K133" s="33"/>
      <c r="L133" s="36"/>
      <c r="M133" s="198"/>
      <c r="N133" s="199"/>
      <c r="O133" s="68"/>
      <c r="P133" s="68"/>
      <c r="Q133" s="68"/>
      <c r="R133" s="68"/>
      <c r="S133" s="68"/>
      <c r="T133" s="69"/>
      <c r="U133" s="31"/>
      <c r="V133" s="31"/>
      <c r="W133" s="31"/>
      <c r="X133" s="31"/>
      <c r="Y133" s="31"/>
      <c r="Z133" s="31"/>
      <c r="AA133" s="31"/>
      <c r="AB133" s="31"/>
      <c r="AC133" s="31"/>
      <c r="AD133" s="31"/>
      <c r="AE133" s="31"/>
      <c r="AT133" s="14" t="s">
        <v>1413</v>
      </c>
      <c r="AU133" s="14" t="s">
        <v>82</v>
      </c>
    </row>
    <row r="134" spans="1:65" s="2" customFormat="1" ht="14.45" customHeight="1">
      <c r="A134" s="31"/>
      <c r="B134" s="32"/>
      <c r="C134" s="200" t="s">
        <v>164</v>
      </c>
      <c r="D134" s="200" t="s">
        <v>185</v>
      </c>
      <c r="E134" s="201" t="s">
        <v>1945</v>
      </c>
      <c r="F134" s="202" t="s">
        <v>1946</v>
      </c>
      <c r="G134" s="203" t="s">
        <v>1638</v>
      </c>
      <c r="H134" s="204">
        <v>250</v>
      </c>
      <c r="I134" s="205"/>
      <c r="J134" s="206">
        <f>ROUND(I134*H134,2)</f>
        <v>0</v>
      </c>
      <c r="K134" s="202" t="s">
        <v>1625</v>
      </c>
      <c r="L134" s="36"/>
      <c r="M134" s="207" t="s">
        <v>1</v>
      </c>
      <c r="N134" s="208" t="s">
        <v>38</v>
      </c>
      <c r="O134" s="68"/>
      <c r="P134" s="191">
        <f>O134*H134</f>
        <v>0</v>
      </c>
      <c r="Q134" s="191">
        <v>0</v>
      </c>
      <c r="R134" s="191">
        <f>Q134*H134</f>
        <v>0</v>
      </c>
      <c r="S134" s="191">
        <v>0</v>
      </c>
      <c r="T134" s="192">
        <f>S134*H134</f>
        <v>0</v>
      </c>
      <c r="U134" s="31"/>
      <c r="V134" s="31"/>
      <c r="W134" s="31"/>
      <c r="X134" s="31"/>
      <c r="Y134" s="31"/>
      <c r="Z134" s="31"/>
      <c r="AA134" s="31"/>
      <c r="AB134" s="31"/>
      <c r="AC134" s="31"/>
      <c r="AD134" s="31"/>
      <c r="AE134" s="31"/>
      <c r="AR134" s="193" t="s">
        <v>164</v>
      </c>
      <c r="AT134" s="193" t="s">
        <v>185</v>
      </c>
      <c r="AU134" s="193" t="s">
        <v>82</v>
      </c>
      <c r="AY134" s="14" t="s">
        <v>149</v>
      </c>
      <c r="BE134" s="194">
        <f>IF(N134="základní",J134,0)</f>
        <v>0</v>
      </c>
      <c r="BF134" s="194">
        <f>IF(N134="snížená",J134,0)</f>
        <v>0</v>
      </c>
      <c r="BG134" s="194">
        <f>IF(N134="zákl. přenesená",J134,0)</f>
        <v>0</v>
      </c>
      <c r="BH134" s="194">
        <f>IF(N134="sníž. přenesená",J134,0)</f>
        <v>0</v>
      </c>
      <c r="BI134" s="194">
        <f>IF(N134="nulová",J134,0)</f>
        <v>0</v>
      </c>
      <c r="BJ134" s="14" t="s">
        <v>80</v>
      </c>
      <c r="BK134" s="194">
        <f>ROUND(I134*H134,2)</f>
        <v>0</v>
      </c>
      <c r="BL134" s="14" t="s">
        <v>164</v>
      </c>
      <c r="BM134" s="193" t="s">
        <v>1947</v>
      </c>
    </row>
    <row r="135" spans="1:65" s="2" customFormat="1" ht="19.5">
      <c r="A135" s="31"/>
      <c r="B135" s="32"/>
      <c r="C135" s="33"/>
      <c r="D135" s="195" t="s">
        <v>157</v>
      </c>
      <c r="E135" s="33"/>
      <c r="F135" s="196" t="s">
        <v>1948</v>
      </c>
      <c r="G135" s="33"/>
      <c r="H135" s="33"/>
      <c r="I135" s="197"/>
      <c r="J135" s="33"/>
      <c r="K135" s="33"/>
      <c r="L135" s="36"/>
      <c r="M135" s="198"/>
      <c r="N135" s="199"/>
      <c r="O135" s="68"/>
      <c r="P135" s="68"/>
      <c r="Q135" s="68"/>
      <c r="R135" s="68"/>
      <c r="S135" s="68"/>
      <c r="T135" s="69"/>
      <c r="U135" s="31"/>
      <c r="V135" s="31"/>
      <c r="W135" s="31"/>
      <c r="X135" s="31"/>
      <c r="Y135" s="31"/>
      <c r="Z135" s="31"/>
      <c r="AA135" s="31"/>
      <c r="AB135" s="31"/>
      <c r="AC135" s="31"/>
      <c r="AD135" s="31"/>
      <c r="AE135" s="31"/>
      <c r="AT135" s="14" t="s">
        <v>157</v>
      </c>
      <c r="AU135" s="14" t="s">
        <v>82</v>
      </c>
    </row>
    <row r="136" spans="1:65" s="2" customFormat="1" ht="68.25">
      <c r="A136" s="31"/>
      <c r="B136" s="32"/>
      <c r="C136" s="33"/>
      <c r="D136" s="195" t="s">
        <v>1413</v>
      </c>
      <c r="E136" s="33"/>
      <c r="F136" s="220" t="s">
        <v>1949</v>
      </c>
      <c r="G136" s="33"/>
      <c r="H136" s="33"/>
      <c r="I136" s="197"/>
      <c r="J136" s="33"/>
      <c r="K136" s="33"/>
      <c r="L136" s="36"/>
      <c r="M136" s="198"/>
      <c r="N136" s="199"/>
      <c r="O136" s="68"/>
      <c r="P136" s="68"/>
      <c r="Q136" s="68"/>
      <c r="R136" s="68"/>
      <c r="S136" s="68"/>
      <c r="T136" s="69"/>
      <c r="U136" s="31"/>
      <c r="V136" s="31"/>
      <c r="W136" s="31"/>
      <c r="X136" s="31"/>
      <c r="Y136" s="31"/>
      <c r="Z136" s="31"/>
      <c r="AA136" s="31"/>
      <c r="AB136" s="31"/>
      <c r="AC136" s="31"/>
      <c r="AD136" s="31"/>
      <c r="AE136" s="31"/>
      <c r="AT136" s="14" t="s">
        <v>1413</v>
      </c>
      <c r="AU136" s="14" t="s">
        <v>82</v>
      </c>
    </row>
    <row r="137" spans="1:65" s="2" customFormat="1" ht="24.2" customHeight="1">
      <c r="A137" s="31"/>
      <c r="B137" s="32"/>
      <c r="C137" s="200" t="s">
        <v>168</v>
      </c>
      <c r="D137" s="200" t="s">
        <v>185</v>
      </c>
      <c r="E137" s="201" t="s">
        <v>1950</v>
      </c>
      <c r="F137" s="202" t="s">
        <v>1951</v>
      </c>
      <c r="G137" s="203" t="s">
        <v>1638</v>
      </c>
      <c r="H137" s="204">
        <v>300</v>
      </c>
      <c r="I137" s="205"/>
      <c r="J137" s="206">
        <f>ROUND(I137*H137,2)</f>
        <v>0</v>
      </c>
      <c r="K137" s="202" t="s">
        <v>1625</v>
      </c>
      <c r="L137" s="36"/>
      <c r="M137" s="207" t="s">
        <v>1</v>
      </c>
      <c r="N137" s="208" t="s">
        <v>38</v>
      </c>
      <c r="O137" s="68"/>
      <c r="P137" s="191">
        <f>O137*H137</f>
        <v>0</v>
      </c>
      <c r="Q137" s="191">
        <v>0</v>
      </c>
      <c r="R137" s="191">
        <f>Q137*H137</f>
        <v>0</v>
      </c>
      <c r="S137" s="191">
        <v>0</v>
      </c>
      <c r="T137" s="192">
        <f>S137*H137</f>
        <v>0</v>
      </c>
      <c r="U137" s="31"/>
      <c r="V137" s="31"/>
      <c r="W137" s="31"/>
      <c r="X137" s="31"/>
      <c r="Y137" s="31"/>
      <c r="Z137" s="31"/>
      <c r="AA137" s="31"/>
      <c r="AB137" s="31"/>
      <c r="AC137" s="31"/>
      <c r="AD137" s="31"/>
      <c r="AE137" s="31"/>
      <c r="AR137" s="193" t="s">
        <v>164</v>
      </c>
      <c r="AT137" s="193" t="s">
        <v>185</v>
      </c>
      <c r="AU137" s="193" t="s">
        <v>82</v>
      </c>
      <c r="AY137" s="14" t="s">
        <v>149</v>
      </c>
      <c r="BE137" s="194">
        <f>IF(N137="základní",J137,0)</f>
        <v>0</v>
      </c>
      <c r="BF137" s="194">
        <f>IF(N137="snížená",J137,0)</f>
        <v>0</v>
      </c>
      <c r="BG137" s="194">
        <f>IF(N137="zákl. přenesená",J137,0)</f>
        <v>0</v>
      </c>
      <c r="BH137" s="194">
        <f>IF(N137="sníž. přenesená",J137,0)</f>
        <v>0</v>
      </c>
      <c r="BI137" s="194">
        <f>IF(N137="nulová",J137,0)</f>
        <v>0</v>
      </c>
      <c r="BJ137" s="14" t="s">
        <v>80</v>
      </c>
      <c r="BK137" s="194">
        <f>ROUND(I137*H137,2)</f>
        <v>0</v>
      </c>
      <c r="BL137" s="14" t="s">
        <v>164</v>
      </c>
      <c r="BM137" s="193" t="s">
        <v>1952</v>
      </c>
    </row>
    <row r="138" spans="1:65" s="2" customFormat="1" ht="19.5">
      <c r="A138" s="31"/>
      <c r="B138" s="32"/>
      <c r="C138" s="33"/>
      <c r="D138" s="195" t="s">
        <v>157</v>
      </c>
      <c r="E138" s="33"/>
      <c r="F138" s="196" t="s">
        <v>1953</v>
      </c>
      <c r="G138" s="33"/>
      <c r="H138" s="33"/>
      <c r="I138" s="197"/>
      <c r="J138" s="33"/>
      <c r="K138" s="33"/>
      <c r="L138" s="36"/>
      <c r="M138" s="198"/>
      <c r="N138" s="199"/>
      <c r="O138" s="68"/>
      <c r="P138" s="68"/>
      <c r="Q138" s="68"/>
      <c r="R138" s="68"/>
      <c r="S138" s="68"/>
      <c r="T138" s="69"/>
      <c r="U138" s="31"/>
      <c r="V138" s="31"/>
      <c r="W138" s="31"/>
      <c r="X138" s="31"/>
      <c r="Y138" s="31"/>
      <c r="Z138" s="31"/>
      <c r="AA138" s="31"/>
      <c r="AB138" s="31"/>
      <c r="AC138" s="31"/>
      <c r="AD138" s="31"/>
      <c r="AE138" s="31"/>
      <c r="AT138" s="14" t="s">
        <v>157</v>
      </c>
      <c r="AU138" s="14" t="s">
        <v>82</v>
      </c>
    </row>
    <row r="139" spans="1:65" s="2" customFormat="1" ht="68.25">
      <c r="A139" s="31"/>
      <c r="B139" s="32"/>
      <c r="C139" s="33"/>
      <c r="D139" s="195" t="s">
        <v>1413</v>
      </c>
      <c r="E139" s="33"/>
      <c r="F139" s="220" t="s">
        <v>1949</v>
      </c>
      <c r="G139" s="33"/>
      <c r="H139" s="33"/>
      <c r="I139" s="197"/>
      <c r="J139" s="33"/>
      <c r="K139" s="33"/>
      <c r="L139" s="36"/>
      <c r="M139" s="198"/>
      <c r="N139" s="199"/>
      <c r="O139" s="68"/>
      <c r="P139" s="68"/>
      <c r="Q139" s="68"/>
      <c r="R139" s="68"/>
      <c r="S139" s="68"/>
      <c r="T139" s="69"/>
      <c r="U139" s="31"/>
      <c r="V139" s="31"/>
      <c r="W139" s="31"/>
      <c r="X139" s="31"/>
      <c r="Y139" s="31"/>
      <c r="Z139" s="31"/>
      <c r="AA139" s="31"/>
      <c r="AB139" s="31"/>
      <c r="AC139" s="31"/>
      <c r="AD139" s="31"/>
      <c r="AE139" s="31"/>
      <c r="AT139" s="14" t="s">
        <v>1413</v>
      </c>
      <c r="AU139" s="14" t="s">
        <v>82</v>
      </c>
    </row>
    <row r="140" spans="1:65" s="2" customFormat="1" ht="24.2" customHeight="1">
      <c r="A140" s="31"/>
      <c r="B140" s="32"/>
      <c r="C140" s="200" t="s">
        <v>172</v>
      </c>
      <c r="D140" s="200" t="s">
        <v>185</v>
      </c>
      <c r="E140" s="201" t="s">
        <v>1954</v>
      </c>
      <c r="F140" s="202" t="s">
        <v>1955</v>
      </c>
      <c r="G140" s="203" t="s">
        <v>1638</v>
      </c>
      <c r="H140" s="204">
        <v>200</v>
      </c>
      <c r="I140" s="205"/>
      <c r="J140" s="206">
        <f>ROUND(I140*H140,2)</f>
        <v>0</v>
      </c>
      <c r="K140" s="202" t="s">
        <v>1625</v>
      </c>
      <c r="L140" s="36"/>
      <c r="M140" s="207" t="s">
        <v>1</v>
      </c>
      <c r="N140" s="208" t="s">
        <v>38</v>
      </c>
      <c r="O140" s="68"/>
      <c r="P140" s="191">
        <f>O140*H140</f>
        <v>0</v>
      </c>
      <c r="Q140" s="191">
        <v>0</v>
      </c>
      <c r="R140" s="191">
        <f>Q140*H140</f>
        <v>0</v>
      </c>
      <c r="S140" s="191">
        <v>0</v>
      </c>
      <c r="T140" s="192">
        <f>S140*H140</f>
        <v>0</v>
      </c>
      <c r="U140" s="31"/>
      <c r="V140" s="31"/>
      <c r="W140" s="31"/>
      <c r="X140" s="31"/>
      <c r="Y140" s="31"/>
      <c r="Z140" s="31"/>
      <c r="AA140" s="31"/>
      <c r="AB140" s="31"/>
      <c r="AC140" s="31"/>
      <c r="AD140" s="31"/>
      <c r="AE140" s="31"/>
      <c r="AR140" s="193" t="s">
        <v>164</v>
      </c>
      <c r="AT140" s="193" t="s">
        <v>185</v>
      </c>
      <c r="AU140" s="193" t="s">
        <v>82</v>
      </c>
      <c r="AY140" s="14" t="s">
        <v>149</v>
      </c>
      <c r="BE140" s="194">
        <f>IF(N140="základní",J140,0)</f>
        <v>0</v>
      </c>
      <c r="BF140" s="194">
        <f>IF(N140="snížená",J140,0)</f>
        <v>0</v>
      </c>
      <c r="BG140" s="194">
        <f>IF(N140="zákl. přenesená",J140,0)</f>
        <v>0</v>
      </c>
      <c r="BH140" s="194">
        <f>IF(N140="sníž. přenesená",J140,0)</f>
        <v>0</v>
      </c>
      <c r="BI140" s="194">
        <f>IF(N140="nulová",J140,0)</f>
        <v>0</v>
      </c>
      <c r="BJ140" s="14" t="s">
        <v>80</v>
      </c>
      <c r="BK140" s="194">
        <f>ROUND(I140*H140,2)</f>
        <v>0</v>
      </c>
      <c r="BL140" s="14" t="s">
        <v>164</v>
      </c>
      <c r="BM140" s="193" t="s">
        <v>1956</v>
      </c>
    </row>
    <row r="141" spans="1:65" s="2" customFormat="1" ht="39">
      <c r="A141" s="31"/>
      <c r="B141" s="32"/>
      <c r="C141" s="33"/>
      <c r="D141" s="195" t="s">
        <v>157</v>
      </c>
      <c r="E141" s="33"/>
      <c r="F141" s="196" t="s">
        <v>1957</v>
      </c>
      <c r="G141" s="33"/>
      <c r="H141" s="33"/>
      <c r="I141" s="197"/>
      <c r="J141" s="33"/>
      <c r="K141" s="33"/>
      <c r="L141" s="36"/>
      <c r="M141" s="198"/>
      <c r="N141" s="199"/>
      <c r="O141" s="68"/>
      <c r="P141" s="68"/>
      <c r="Q141" s="68"/>
      <c r="R141" s="68"/>
      <c r="S141" s="68"/>
      <c r="T141" s="69"/>
      <c r="U141" s="31"/>
      <c r="V141" s="31"/>
      <c r="W141" s="31"/>
      <c r="X141" s="31"/>
      <c r="Y141" s="31"/>
      <c r="Z141" s="31"/>
      <c r="AA141" s="31"/>
      <c r="AB141" s="31"/>
      <c r="AC141" s="31"/>
      <c r="AD141" s="31"/>
      <c r="AE141" s="31"/>
      <c r="AT141" s="14" t="s">
        <v>157</v>
      </c>
      <c r="AU141" s="14" t="s">
        <v>82</v>
      </c>
    </row>
    <row r="142" spans="1:65" s="2" customFormat="1" ht="68.25">
      <c r="A142" s="31"/>
      <c r="B142" s="32"/>
      <c r="C142" s="33"/>
      <c r="D142" s="195" t="s">
        <v>1413</v>
      </c>
      <c r="E142" s="33"/>
      <c r="F142" s="220" t="s">
        <v>1949</v>
      </c>
      <c r="G142" s="33"/>
      <c r="H142" s="33"/>
      <c r="I142" s="197"/>
      <c r="J142" s="33"/>
      <c r="K142" s="33"/>
      <c r="L142" s="36"/>
      <c r="M142" s="198"/>
      <c r="N142" s="199"/>
      <c r="O142" s="68"/>
      <c r="P142" s="68"/>
      <c r="Q142" s="68"/>
      <c r="R142" s="68"/>
      <c r="S142" s="68"/>
      <c r="T142" s="69"/>
      <c r="U142" s="31"/>
      <c r="V142" s="31"/>
      <c r="W142" s="31"/>
      <c r="X142" s="31"/>
      <c r="Y142" s="31"/>
      <c r="Z142" s="31"/>
      <c r="AA142" s="31"/>
      <c r="AB142" s="31"/>
      <c r="AC142" s="31"/>
      <c r="AD142" s="31"/>
      <c r="AE142" s="31"/>
      <c r="AT142" s="14" t="s">
        <v>1413</v>
      </c>
      <c r="AU142" s="14" t="s">
        <v>82</v>
      </c>
    </row>
    <row r="143" spans="1:65" s="2" customFormat="1" ht="24.2" customHeight="1">
      <c r="A143" s="31"/>
      <c r="B143" s="32"/>
      <c r="C143" s="200" t="s">
        <v>176</v>
      </c>
      <c r="D143" s="200" t="s">
        <v>185</v>
      </c>
      <c r="E143" s="201" t="s">
        <v>1958</v>
      </c>
      <c r="F143" s="202" t="s">
        <v>1959</v>
      </c>
      <c r="G143" s="203" t="s">
        <v>1638</v>
      </c>
      <c r="H143" s="204">
        <v>100</v>
      </c>
      <c r="I143" s="205"/>
      <c r="J143" s="206">
        <f>ROUND(I143*H143,2)</f>
        <v>0</v>
      </c>
      <c r="K143" s="202" t="s">
        <v>1625</v>
      </c>
      <c r="L143" s="36"/>
      <c r="M143" s="207" t="s">
        <v>1</v>
      </c>
      <c r="N143" s="208" t="s">
        <v>38</v>
      </c>
      <c r="O143" s="68"/>
      <c r="P143" s="191">
        <f>O143*H143</f>
        <v>0</v>
      </c>
      <c r="Q143" s="191">
        <v>0</v>
      </c>
      <c r="R143" s="191">
        <f>Q143*H143</f>
        <v>0</v>
      </c>
      <c r="S143" s="191">
        <v>0</v>
      </c>
      <c r="T143" s="192">
        <f>S143*H143</f>
        <v>0</v>
      </c>
      <c r="U143" s="31"/>
      <c r="V143" s="31"/>
      <c r="W143" s="31"/>
      <c r="X143" s="31"/>
      <c r="Y143" s="31"/>
      <c r="Z143" s="31"/>
      <c r="AA143" s="31"/>
      <c r="AB143" s="31"/>
      <c r="AC143" s="31"/>
      <c r="AD143" s="31"/>
      <c r="AE143" s="31"/>
      <c r="AR143" s="193" t="s">
        <v>164</v>
      </c>
      <c r="AT143" s="193" t="s">
        <v>185</v>
      </c>
      <c r="AU143" s="193" t="s">
        <v>82</v>
      </c>
      <c r="AY143" s="14" t="s">
        <v>149</v>
      </c>
      <c r="BE143" s="194">
        <f>IF(N143="základní",J143,0)</f>
        <v>0</v>
      </c>
      <c r="BF143" s="194">
        <f>IF(N143="snížená",J143,0)</f>
        <v>0</v>
      </c>
      <c r="BG143" s="194">
        <f>IF(N143="zákl. přenesená",J143,0)</f>
        <v>0</v>
      </c>
      <c r="BH143" s="194">
        <f>IF(N143="sníž. přenesená",J143,0)</f>
        <v>0</v>
      </c>
      <c r="BI143" s="194">
        <f>IF(N143="nulová",J143,0)</f>
        <v>0</v>
      </c>
      <c r="BJ143" s="14" t="s">
        <v>80</v>
      </c>
      <c r="BK143" s="194">
        <f>ROUND(I143*H143,2)</f>
        <v>0</v>
      </c>
      <c r="BL143" s="14" t="s">
        <v>164</v>
      </c>
      <c r="BM143" s="193" t="s">
        <v>1960</v>
      </c>
    </row>
    <row r="144" spans="1:65" s="2" customFormat="1" ht="39">
      <c r="A144" s="31"/>
      <c r="B144" s="32"/>
      <c r="C144" s="33"/>
      <c r="D144" s="195" t="s">
        <v>157</v>
      </c>
      <c r="E144" s="33"/>
      <c r="F144" s="196" t="s">
        <v>1961</v>
      </c>
      <c r="G144" s="33"/>
      <c r="H144" s="33"/>
      <c r="I144" s="197"/>
      <c r="J144" s="33"/>
      <c r="K144" s="33"/>
      <c r="L144" s="36"/>
      <c r="M144" s="198"/>
      <c r="N144" s="199"/>
      <c r="O144" s="68"/>
      <c r="P144" s="68"/>
      <c r="Q144" s="68"/>
      <c r="R144" s="68"/>
      <c r="S144" s="68"/>
      <c r="T144" s="69"/>
      <c r="U144" s="31"/>
      <c r="V144" s="31"/>
      <c r="W144" s="31"/>
      <c r="X144" s="31"/>
      <c r="Y144" s="31"/>
      <c r="Z144" s="31"/>
      <c r="AA144" s="31"/>
      <c r="AB144" s="31"/>
      <c r="AC144" s="31"/>
      <c r="AD144" s="31"/>
      <c r="AE144" s="31"/>
      <c r="AT144" s="14" t="s">
        <v>157</v>
      </c>
      <c r="AU144" s="14" t="s">
        <v>82</v>
      </c>
    </row>
    <row r="145" spans="1:65" s="2" customFormat="1" ht="68.25">
      <c r="A145" s="31"/>
      <c r="B145" s="32"/>
      <c r="C145" s="33"/>
      <c r="D145" s="195" t="s">
        <v>1413</v>
      </c>
      <c r="E145" s="33"/>
      <c r="F145" s="220" t="s">
        <v>1949</v>
      </c>
      <c r="G145" s="33"/>
      <c r="H145" s="33"/>
      <c r="I145" s="197"/>
      <c r="J145" s="33"/>
      <c r="K145" s="33"/>
      <c r="L145" s="36"/>
      <c r="M145" s="198"/>
      <c r="N145" s="199"/>
      <c r="O145" s="68"/>
      <c r="P145" s="68"/>
      <c r="Q145" s="68"/>
      <c r="R145" s="68"/>
      <c r="S145" s="68"/>
      <c r="T145" s="69"/>
      <c r="U145" s="31"/>
      <c r="V145" s="31"/>
      <c r="W145" s="31"/>
      <c r="X145" s="31"/>
      <c r="Y145" s="31"/>
      <c r="Z145" s="31"/>
      <c r="AA145" s="31"/>
      <c r="AB145" s="31"/>
      <c r="AC145" s="31"/>
      <c r="AD145" s="31"/>
      <c r="AE145" s="31"/>
      <c r="AT145" s="14" t="s">
        <v>1413</v>
      </c>
      <c r="AU145" s="14" t="s">
        <v>82</v>
      </c>
    </row>
    <row r="146" spans="1:65" s="2" customFormat="1" ht="24.2" customHeight="1">
      <c r="A146" s="31"/>
      <c r="B146" s="32"/>
      <c r="C146" s="200" t="s">
        <v>180</v>
      </c>
      <c r="D146" s="200" t="s">
        <v>185</v>
      </c>
      <c r="E146" s="201" t="s">
        <v>1962</v>
      </c>
      <c r="F146" s="202" t="s">
        <v>1963</v>
      </c>
      <c r="G146" s="203" t="s">
        <v>1687</v>
      </c>
      <c r="H146" s="204">
        <v>900</v>
      </c>
      <c r="I146" s="205"/>
      <c r="J146" s="206">
        <f>ROUND(I146*H146,2)</f>
        <v>0</v>
      </c>
      <c r="K146" s="202" t="s">
        <v>1625</v>
      </c>
      <c r="L146" s="36"/>
      <c r="M146" s="207" t="s">
        <v>1</v>
      </c>
      <c r="N146" s="208" t="s">
        <v>38</v>
      </c>
      <c r="O146" s="68"/>
      <c r="P146" s="191">
        <f>O146*H146</f>
        <v>0</v>
      </c>
      <c r="Q146" s="191">
        <v>0</v>
      </c>
      <c r="R146" s="191">
        <f>Q146*H146</f>
        <v>0</v>
      </c>
      <c r="S146" s="191">
        <v>0</v>
      </c>
      <c r="T146" s="192">
        <f>S146*H146</f>
        <v>0</v>
      </c>
      <c r="U146" s="31"/>
      <c r="V146" s="31"/>
      <c r="W146" s="31"/>
      <c r="X146" s="31"/>
      <c r="Y146" s="31"/>
      <c r="Z146" s="31"/>
      <c r="AA146" s="31"/>
      <c r="AB146" s="31"/>
      <c r="AC146" s="31"/>
      <c r="AD146" s="31"/>
      <c r="AE146" s="31"/>
      <c r="AR146" s="193" t="s">
        <v>164</v>
      </c>
      <c r="AT146" s="193" t="s">
        <v>185</v>
      </c>
      <c r="AU146" s="193" t="s">
        <v>82</v>
      </c>
      <c r="AY146" s="14" t="s">
        <v>149</v>
      </c>
      <c r="BE146" s="194">
        <f>IF(N146="základní",J146,0)</f>
        <v>0</v>
      </c>
      <c r="BF146" s="194">
        <f>IF(N146="snížená",J146,0)</f>
        <v>0</v>
      </c>
      <c r="BG146" s="194">
        <f>IF(N146="zákl. přenesená",J146,0)</f>
        <v>0</v>
      </c>
      <c r="BH146" s="194">
        <f>IF(N146="sníž. přenesená",J146,0)</f>
        <v>0</v>
      </c>
      <c r="BI146" s="194">
        <f>IF(N146="nulová",J146,0)</f>
        <v>0</v>
      </c>
      <c r="BJ146" s="14" t="s">
        <v>80</v>
      </c>
      <c r="BK146" s="194">
        <f>ROUND(I146*H146,2)</f>
        <v>0</v>
      </c>
      <c r="BL146" s="14" t="s">
        <v>164</v>
      </c>
      <c r="BM146" s="193" t="s">
        <v>1964</v>
      </c>
    </row>
    <row r="147" spans="1:65" s="2" customFormat="1" ht="29.25">
      <c r="A147" s="31"/>
      <c r="B147" s="32"/>
      <c r="C147" s="33"/>
      <c r="D147" s="195" t="s">
        <v>157</v>
      </c>
      <c r="E147" s="33"/>
      <c r="F147" s="196" t="s">
        <v>1965</v>
      </c>
      <c r="G147" s="33"/>
      <c r="H147" s="33"/>
      <c r="I147" s="197"/>
      <c r="J147" s="33"/>
      <c r="K147" s="33"/>
      <c r="L147" s="36"/>
      <c r="M147" s="198"/>
      <c r="N147" s="199"/>
      <c r="O147" s="68"/>
      <c r="P147" s="68"/>
      <c r="Q147" s="68"/>
      <c r="R147" s="68"/>
      <c r="S147" s="68"/>
      <c r="T147" s="69"/>
      <c r="U147" s="31"/>
      <c r="V147" s="31"/>
      <c r="W147" s="31"/>
      <c r="X147" s="31"/>
      <c r="Y147" s="31"/>
      <c r="Z147" s="31"/>
      <c r="AA147" s="31"/>
      <c r="AB147" s="31"/>
      <c r="AC147" s="31"/>
      <c r="AD147" s="31"/>
      <c r="AE147" s="31"/>
      <c r="AT147" s="14" t="s">
        <v>157</v>
      </c>
      <c r="AU147" s="14" t="s">
        <v>82</v>
      </c>
    </row>
    <row r="148" spans="1:65" s="2" customFormat="1" ht="204.75">
      <c r="A148" s="31"/>
      <c r="B148" s="32"/>
      <c r="C148" s="33"/>
      <c r="D148" s="195" t="s">
        <v>1413</v>
      </c>
      <c r="E148" s="33"/>
      <c r="F148" s="220" t="s">
        <v>1966</v>
      </c>
      <c r="G148" s="33"/>
      <c r="H148" s="33"/>
      <c r="I148" s="197"/>
      <c r="J148" s="33"/>
      <c r="K148" s="33"/>
      <c r="L148" s="36"/>
      <c r="M148" s="198"/>
      <c r="N148" s="199"/>
      <c r="O148" s="68"/>
      <c r="P148" s="68"/>
      <c r="Q148" s="68"/>
      <c r="R148" s="68"/>
      <c r="S148" s="68"/>
      <c r="T148" s="69"/>
      <c r="U148" s="31"/>
      <c r="V148" s="31"/>
      <c r="W148" s="31"/>
      <c r="X148" s="31"/>
      <c r="Y148" s="31"/>
      <c r="Z148" s="31"/>
      <c r="AA148" s="31"/>
      <c r="AB148" s="31"/>
      <c r="AC148" s="31"/>
      <c r="AD148" s="31"/>
      <c r="AE148" s="31"/>
      <c r="AT148" s="14" t="s">
        <v>1413</v>
      </c>
      <c r="AU148" s="14" t="s">
        <v>82</v>
      </c>
    </row>
    <row r="149" spans="1:65" s="2" customFormat="1" ht="24.2" customHeight="1">
      <c r="A149" s="31"/>
      <c r="B149" s="32"/>
      <c r="C149" s="200" t="s">
        <v>184</v>
      </c>
      <c r="D149" s="200" t="s">
        <v>185</v>
      </c>
      <c r="E149" s="201" t="s">
        <v>1967</v>
      </c>
      <c r="F149" s="202" t="s">
        <v>1968</v>
      </c>
      <c r="G149" s="203" t="s">
        <v>1638</v>
      </c>
      <c r="H149" s="204">
        <v>300</v>
      </c>
      <c r="I149" s="205"/>
      <c r="J149" s="206">
        <f>ROUND(I149*H149,2)</f>
        <v>0</v>
      </c>
      <c r="K149" s="202" t="s">
        <v>1625</v>
      </c>
      <c r="L149" s="36"/>
      <c r="M149" s="207" t="s">
        <v>1</v>
      </c>
      <c r="N149" s="208" t="s">
        <v>38</v>
      </c>
      <c r="O149" s="68"/>
      <c r="P149" s="191">
        <f>O149*H149</f>
        <v>0</v>
      </c>
      <c r="Q149" s="191">
        <v>0</v>
      </c>
      <c r="R149" s="191">
        <f>Q149*H149</f>
        <v>0</v>
      </c>
      <c r="S149" s="191">
        <v>0</v>
      </c>
      <c r="T149" s="192">
        <f>S149*H149</f>
        <v>0</v>
      </c>
      <c r="U149" s="31"/>
      <c r="V149" s="31"/>
      <c r="W149" s="31"/>
      <c r="X149" s="31"/>
      <c r="Y149" s="31"/>
      <c r="Z149" s="31"/>
      <c r="AA149" s="31"/>
      <c r="AB149" s="31"/>
      <c r="AC149" s="31"/>
      <c r="AD149" s="31"/>
      <c r="AE149" s="31"/>
      <c r="AR149" s="193" t="s">
        <v>164</v>
      </c>
      <c r="AT149" s="193" t="s">
        <v>185</v>
      </c>
      <c r="AU149" s="193" t="s">
        <v>82</v>
      </c>
      <c r="AY149" s="14" t="s">
        <v>149</v>
      </c>
      <c r="BE149" s="194">
        <f>IF(N149="základní",J149,0)</f>
        <v>0</v>
      </c>
      <c r="BF149" s="194">
        <f>IF(N149="snížená",J149,0)</f>
        <v>0</v>
      </c>
      <c r="BG149" s="194">
        <f>IF(N149="zákl. přenesená",J149,0)</f>
        <v>0</v>
      </c>
      <c r="BH149" s="194">
        <f>IF(N149="sníž. přenesená",J149,0)</f>
        <v>0</v>
      </c>
      <c r="BI149" s="194">
        <f>IF(N149="nulová",J149,0)</f>
        <v>0</v>
      </c>
      <c r="BJ149" s="14" t="s">
        <v>80</v>
      </c>
      <c r="BK149" s="194">
        <f>ROUND(I149*H149,2)</f>
        <v>0</v>
      </c>
      <c r="BL149" s="14" t="s">
        <v>164</v>
      </c>
      <c r="BM149" s="193" t="s">
        <v>1969</v>
      </c>
    </row>
    <row r="150" spans="1:65" s="2" customFormat="1" ht="19.5">
      <c r="A150" s="31"/>
      <c r="B150" s="32"/>
      <c r="C150" s="33"/>
      <c r="D150" s="195" t="s">
        <v>157</v>
      </c>
      <c r="E150" s="33"/>
      <c r="F150" s="196" t="s">
        <v>1970</v>
      </c>
      <c r="G150" s="33"/>
      <c r="H150" s="33"/>
      <c r="I150" s="197"/>
      <c r="J150" s="33"/>
      <c r="K150" s="33"/>
      <c r="L150" s="36"/>
      <c r="M150" s="198"/>
      <c r="N150" s="199"/>
      <c r="O150" s="68"/>
      <c r="P150" s="68"/>
      <c r="Q150" s="68"/>
      <c r="R150" s="68"/>
      <c r="S150" s="68"/>
      <c r="T150" s="69"/>
      <c r="U150" s="31"/>
      <c r="V150" s="31"/>
      <c r="W150" s="31"/>
      <c r="X150" s="31"/>
      <c r="Y150" s="31"/>
      <c r="Z150" s="31"/>
      <c r="AA150" s="31"/>
      <c r="AB150" s="31"/>
      <c r="AC150" s="31"/>
      <c r="AD150" s="31"/>
      <c r="AE150" s="31"/>
      <c r="AT150" s="14" t="s">
        <v>157</v>
      </c>
      <c r="AU150" s="14" t="s">
        <v>82</v>
      </c>
    </row>
    <row r="151" spans="1:65" s="2" customFormat="1" ht="165.75">
      <c r="A151" s="31"/>
      <c r="B151" s="32"/>
      <c r="C151" s="33"/>
      <c r="D151" s="195" t="s">
        <v>1413</v>
      </c>
      <c r="E151" s="33"/>
      <c r="F151" s="220" t="s">
        <v>1971</v>
      </c>
      <c r="G151" s="33"/>
      <c r="H151" s="33"/>
      <c r="I151" s="197"/>
      <c r="J151" s="33"/>
      <c r="K151" s="33"/>
      <c r="L151" s="36"/>
      <c r="M151" s="198"/>
      <c r="N151" s="199"/>
      <c r="O151" s="68"/>
      <c r="P151" s="68"/>
      <c r="Q151" s="68"/>
      <c r="R151" s="68"/>
      <c r="S151" s="68"/>
      <c r="T151" s="69"/>
      <c r="U151" s="31"/>
      <c r="V151" s="31"/>
      <c r="W151" s="31"/>
      <c r="X151" s="31"/>
      <c r="Y151" s="31"/>
      <c r="Z151" s="31"/>
      <c r="AA151" s="31"/>
      <c r="AB151" s="31"/>
      <c r="AC151" s="31"/>
      <c r="AD151" s="31"/>
      <c r="AE151" s="31"/>
      <c r="AT151" s="14" t="s">
        <v>1413</v>
      </c>
      <c r="AU151" s="14" t="s">
        <v>82</v>
      </c>
    </row>
    <row r="152" spans="1:65" s="2" customFormat="1" ht="24.2" customHeight="1">
      <c r="A152" s="31"/>
      <c r="B152" s="32"/>
      <c r="C152" s="200" t="s">
        <v>189</v>
      </c>
      <c r="D152" s="200" t="s">
        <v>185</v>
      </c>
      <c r="E152" s="201" t="s">
        <v>1972</v>
      </c>
      <c r="F152" s="202" t="s">
        <v>1973</v>
      </c>
      <c r="G152" s="203" t="s">
        <v>153</v>
      </c>
      <c r="H152" s="204">
        <v>2500</v>
      </c>
      <c r="I152" s="205"/>
      <c r="J152" s="206">
        <f>ROUND(I152*H152,2)</f>
        <v>0</v>
      </c>
      <c r="K152" s="202" t="s">
        <v>1625</v>
      </c>
      <c r="L152" s="36"/>
      <c r="M152" s="207" t="s">
        <v>1</v>
      </c>
      <c r="N152" s="208" t="s">
        <v>38</v>
      </c>
      <c r="O152" s="68"/>
      <c r="P152" s="191">
        <f>O152*H152</f>
        <v>0</v>
      </c>
      <c r="Q152" s="191">
        <v>1.3999999999999999E-4</v>
      </c>
      <c r="R152" s="191">
        <f>Q152*H152</f>
        <v>0.35</v>
      </c>
      <c r="S152" s="191">
        <v>0</v>
      </c>
      <c r="T152" s="192">
        <f>S152*H152</f>
        <v>0</v>
      </c>
      <c r="U152" s="31"/>
      <c r="V152" s="31"/>
      <c r="W152" s="31"/>
      <c r="X152" s="31"/>
      <c r="Y152" s="31"/>
      <c r="Z152" s="31"/>
      <c r="AA152" s="31"/>
      <c r="AB152" s="31"/>
      <c r="AC152" s="31"/>
      <c r="AD152" s="31"/>
      <c r="AE152" s="31"/>
      <c r="AR152" s="193" t="s">
        <v>202</v>
      </c>
      <c r="AT152" s="193" t="s">
        <v>185</v>
      </c>
      <c r="AU152" s="193" t="s">
        <v>82</v>
      </c>
      <c r="AY152" s="14" t="s">
        <v>149</v>
      </c>
      <c r="BE152" s="194">
        <f>IF(N152="základní",J152,0)</f>
        <v>0</v>
      </c>
      <c r="BF152" s="194">
        <f>IF(N152="snížená",J152,0)</f>
        <v>0</v>
      </c>
      <c r="BG152" s="194">
        <f>IF(N152="zákl. přenesená",J152,0)</f>
        <v>0</v>
      </c>
      <c r="BH152" s="194">
        <f>IF(N152="sníž. přenesená",J152,0)</f>
        <v>0</v>
      </c>
      <c r="BI152" s="194">
        <f>IF(N152="nulová",J152,0)</f>
        <v>0</v>
      </c>
      <c r="BJ152" s="14" t="s">
        <v>80</v>
      </c>
      <c r="BK152" s="194">
        <f>ROUND(I152*H152,2)</f>
        <v>0</v>
      </c>
      <c r="BL152" s="14" t="s">
        <v>202</v>
      </c>
      <c r="BM152" s="193" t="s">
        <v>1974</v>
      </c>
    </row>
    <row r="153" spans="1:65" s="2" customFormat="1" ht="29.25">
      <c r="A153" s="31"/>
      <c r="B153" s="32"/>
      <c r="C153" s="33"/>
      <c r="D153" s="195" t="s">
        <v>157</v>
      </c>
      <c r="E153" s="33"/>
      <c r="F153" s="196" t="s">
        <v>1975</v>
      </c>
      <c r="G153" s="33"/>
      <c r="H153" s="33"/>
      <c r="I153" s="197"/>
      <c r="J153" s="33"/>
      <c r="K153" s="33"/>
      <c r="L153" s="36"/>
      <c r="M153" s="198"/>
      <c r="N153" s="199"/>
      <c r="O153" s="68"/>
      <c r="P153" s="68"/>
      <c r="Q153" s="68"/>
      <c r="R153" s="68"/>
      <c r="S153" s="68"/>
      <c r="T153" s="69"/>
      <c r="U153" s="31"/>
      <c r="V153" s="31"/>
      <c r="W153" s="31"/>
      <c r="X153" s="31"/>
      <c r="Y153" s="31"/>
      <c r="Z153" s="31"/>
      <c r="AA153" s="31"/>
      <c r="AB153" s="31"/>
      <c r="AC153" s="31"/>
      <c r="AD153" s="31"/>
      <c r="AE153" s="31"/>
      <c r="AT153" s="14" t="s">
        <v>157</v>
      </c>
      <c r="AU153" s="14" t="s">
        <v>82</v>
      </c>
    </row>
    <row r="154" spans="1:65" s="2" customFormat="1" ht="39">
      <c r="A154" s="31"/>
      <c r="B154" s="32"/>
      <c r="C154" s="33"/>
      <c r="D154" s="195" t="s">
        <v>1413</v>
      </c>
      <c r="E154" s="33"/>
      <c r="F154" s="220" t="s">
        <v>1976</v>
      </c>
      <c r="G154" s="33"/>
      <c r="H154" s="33"/>
      <c r="I154" s="197"/>
      <c r="J154" s="33"/>
      <c r="K154" s="33"/>
      <c r="L154" s="36"/>
      <c r="M154" s="198"/>
      <c r="N154" s="199"/>
      <c r="O154" s="68"/>
      <c r="P154" s="68"/>
      <c r="Q154" s="68"/>
      <c r="R154" s="68"/>
      <c r="S154" s="68"/>
      <c r="T154" s="69"/>
      <c r="U154" s="31"/>
      <c r="V154" s="31"/>
      <c r="W154" s="31"/>
      <c r="X154" s="31"/>
      <c r="Y154" s="31"/>
      <c r="Z154" s="31"/>
      <c r="AA154" s="31"/>
      <c r="AB154" s="31"/>
      <c r="AC154" s="31"/>
      <c r="AD154" s="31"/>
      <c r="AE154" s="31"/>
      <c r="AT154" s="14" t="s">
        <v>1413</v>
      </c>
      <c r="AU154" s="14" t="s">
        <v>82</v>
      </c>
    </row>
    <row r="155" spans="1:65" s="2" customFormat="1" ht="14.45" customHeight="1">
      <c r="A155" s="31"/>
      <c r="B155" s="32"/>
      <c r="C155" s="200" t="s">
        <v>194</v>
      </c>
      <c r="D155" s="200" t="s">
        <v>185</v>
      </c>
      <c r="E155" s="201" t="s">
        <v>1977</v>
      </c>
      <c r="F155" s="202" t="s">
        <v>1978</v>
      </c>
      <c r="G155" s="203" t="s">
        <v>197</v>
      </c>
      <c r="H155" s="204">
        <v>25</v>
      </c>
      <c r="I155" s="205"/>
      <c r="J155" s="206">
        <f>ROUND(I155*H155,2)</f>
        <v>0</v>
      </c>
      <c r="K155" s="202" t="s">
        <v>1625</v>
      </c>
      <c r="L155" s="36"/>
      <c r="M155" s="207" t="s">
        <v>1</v>
      </c>
      <c r="N155" s="208" t="s">
        <v>38</v>
      </c>
      <c r="O155" s="68"/>
      <c r="P155" s="191">
        <f>O155*H155</f>
        <v>0</v>
      </c>
      <c r="Q155" s="191">
        <v>7.6E-3</v>
      </c>
      <c r="R155" s="191">
        <f>Q155*H155</f>
        <v>0.19</v>
      </c>
      <c r="S155" s="191">
        <v>0</v>
      </c>
      <c r="T155" s="192">
        <f>S155*H155</f>
        <v>0</v>
      </c>
      <c r="U155" s="31"/>
      <c r="V155" s="31"/>
      <c r="W155" s="31"/>
      <c r="X155" s="31"/>
      <c r="Y155" s="31"/>
      <c r="Z155" s="31"/>
      <c r="AA155" s="31"/>
      <c r="AB155" s="31"/>
      <c r="AC155" s="31"/>
      <c r="AD155" s="31"/>
      <c r="AE155" s="31"/>
      <c r="AR155" s="193" t="s">
        <v>202</v>
      </c>
      <c r="AT155" s="193" t="s">
        <v>185</v>
      </c>
      <c r="AU155" s="193" t="s">
        <v>82</v>
      </c>
      <c r="AY155" s="14" t="s">
        <v>149</v>
      </c>
      <c r="BE155" s="194">
        <f>IF(N155="základní",J155,0)</f>
        <v>0</v>
      </c>
      <c r="BF155" s="194">
        <f>IF(N155="snížená",J155,0)</f>
        <v>0</v>
      </c>
      <c r="BG155" s="194">
        <f>IF(N155="zákl. přenesená",J155,0)</f>
        <v>0</v>
      </c>
      <c r="BH155" s="194">
        <f>IF(N155="sníž. přenesená",J155,0)</f>
        <v>0</v>
      </c>
      <c r="BI155" s="194">
        <f>IF(N155="nulová",J155,0)</f>
        <v>0</v>
      </c>
      <c r="BJ155" s="14" t="s">
        <v>80</v>
      </c>
      <c r="BK155" s="194">
        <f>ROUND(I155*H155,2)</f>
        <v>0</v>
      </c>
      <c r="BL155" s="14" t="s">
        <v>202</v>
      </c>
      <c r="BM155" s="193" t="s">
        <v>1979</v>
      </c>
    </row>
    <row r="156" spans="1:65" s="2" customFormat="1" ht="11.25">
      <c r="A156" s="31"/>
      <c r="B156" s="32"/>
      <c r="C156" s="33"/>
      <c r="D156" s="195" t="s">
        <v>157</v>
      </c>
      <c r="E156" s="33"/>
      <c r="F156" s="196" t="s">
        <v>1980</v>
      </c>
      <c r="G156" s="33"/>
      <c r="H156" s="33"/>
      <c r="I156" s="197"/>
      <c r="J156" s="33"/>
      <c r="K156" s="33"/>
      <c r="L156" s="36"/>
      <c r="M156" s="198"/>
      <c r="N156" s="199"/>
      <c r="O156" s="68"/>
      <c r="P156" s="68"/>
      <c r="Q156" s="68"/>
      <c r="R156" s="68"/>
      <c r="S156" s="68"/>
      <c r="T156" s="69"/>
      <c r="U156" s="31"/>
      <c r="V156" s="31"/>
      <c r="W156" s="31"/>
      <c r="X156" s="31"/>
      <c r="Y156" s="31"/>
      <c r="Z156" s="31"/>
      <c r="AA156" s="31"/>
      <c r="AB156" s="31"/>
      <c r="AC156" s="31"/>
      <c r="AD156" s="31"/>
      <c r="AE156" s="31"/>
      <c r="AT156" s="14" t="s">
        <v>157</v>
      </c>
      <c r="AU156" s="14" t="s">
        <v>82</v>
      </c>
    </row>
    <row r="157" spans="1:65" s="2" customFormat="1" ht="29.25">
      <c r="A157" s="31"/>
      <c r="B157" s="32"/>
      <c r="C157" s="33"/>
      <c r="D157" s="195" t="s">
        <v>1413</v>
      </c>
      <c r="E157" s="33"/>
      <c r="F157" s="220" t="s">
        <v>1981</v>
      </c>
      <c r="G157" s="33"/>
      <c r="H157" s="33"/>
      <c r="I157" s="197"/>
      <c r="J157" s="33"/>
      <c r="K157" s="33"/>
      <c r="L157" s="36"/>
      <c r="M157" s="198"/>
      <c r="N157" s="199"/>
      <c r="O157" s="68"/>
      <c r="P157" s="68"/>
      <c r="Q157" s="68"/>
      <c r="R157" s="68"/>
      <c r="S157" s="68"/>
      <c r="T157" s="69"/>
      <c r="U157" s="31"/>
      <c r="V157" s="31"/>
      <c r="W157" s="31"/>
      <c r="X157" s="31"/>
      <c r="Y157" s="31"/>
      <c r="Z157" s="31"/>
      <c r="AA157" s="31"/>
      <c r="AB157" s="31"/>
      <c r="AC157" s="31"/>
      <c r="AD157" s="31"/>
      <c r="AE157" s="31"/>
      <c r="AT157" s="14" t="s">
        <v>1413</v>
      </c>
      <c r="AU157" s="14" t="s">
        <v>82</v>
      </c>
    </row>
    <row r="158" spans="1:65" s="2" customFormat="1" ht="14.45" customHeight="1">
      <c r="A158" s="31"/>
      <c r="B158" s="32"/>
      <c r="C158" s="200" t="s">
        <v>199</v>
      </c>
      <c r="D158" s="200" t="s">
        <v>185</v>
      </c>
      <c r="E158" s="201" t="s">
        <v>1982</v>
      </c>
      <c r="F158" s="202" t="s">
        <v>1983</v>
      </c>
      <c r="G158" s="203" t="s">
        <v>153</v>
      </c>
      <c r="H158" s="204">
        <v>300</v>
      </c>
      <c r="I158" s="205"/>
      <c r="J158" s="206">
        <f>ROUND(I158*H158,2)</f>
        <v>0</v>
      </c>
      <c r="K158" s="202" t="s">
        <v>1625</v>
      </c>
      <c r="L158" s="36"/>
      <c r="M158" s="207" t="s">
        <v>1</v>
      </c>
      <c r="N158" s="208" t="s">
        <v>38</v>
      </c>
      <c r="O158" s="68"/>
      <c r="P158" s="191">
        <f>O158*H158</f>
        <v>0</v>
      </c>
      <c r="Q158" s="191">
        <v>0</v>
      </c>
      <c r="R158" s="191">
        <f>Q158*H158</f>
        <v>0</v>
      </c>
      <c r="S158" s="191">
        <v>0</v>
      </c>
      <c r="T158" s="192">
        <f>S158*H158</f>
        <v>0</v>
      </c>
      <c r="U158" s="31"/>
      <c r="V158" s="31"/>
      <c r="W158" s="31"/>
      <c r="X158" s="31"/>
      <c r="Y158" s="31"/>
      <c r="Z158" s="31"/>
      <c r="AA158" s="31"/>
      <c r="AB158" s="31"/>
      <c r="AC158" s="31"/>
      <c r="AD158" s="31"/>
      <c r="AE158" s="31"/>
      <c r="AR158" s="193" t="s">
        <v>164</v>
      </c>
      <c r="AT158" s="193" t="s">
        <v>185</v>
      </c>
      <c r="AU158" s="193" t="s">
        <v>82</v>
      </c>
      <c r="AY158" s="14" t="s">
        <v>149</v>
      </c>
      <c r="BE158" s="194">
        <f>IF(N158="základní",J158,0)</f>
        <v>0</v>
      </c>
      <c r="BF158" s="194">
        <f>IF(N158="snížená",J158,0)</f>
        <v>0</v>
      </c>
      <c r="BG158" s="194">
        <f>IF(N158="zákl. přenesená",J158,0)</f>
        <v>0</v>
      </c>
      <c r="BH158" s="194">
        <f>IF(N158="sníž. přenesená",J158,0)</f>
        <v>0</v>
      </c>
      <c r="BI158" s="194">
        <f>IF(N158="nulová",J158,0)</f>
        <v>0</v>
      </c>
      <c r="BJ158" s="14" t="s">
        <v>80</v>
      </c>
      <c r="BK158" s="194">
        <f>ROUND(I158*H158,2)</f>
        <v>0</v>
      </c>
      <c r="BL158" s="14" t="s">
        <v>164</v>
      </c>
      <c r="BM158" s="193" t="s">
        <v>1984</v>
      </c>
    </row>
    <row r="159" spans="1:65" s="2" customFormat="1" ht="19.5">
      <c r="A159" s="31"/>
      <c r="B159" s="32"/>
      <c r="C159" s="33"/>
      <c r="D159" s="195" t="s">
        <v>157</v>
      </c>
      <c r="E159" s="33"/>
      <c r="F159" s="196" t="s">
        <v>1985</v>
      </c>
      <c r="G159" s="33"/>
      <c r="H159" s="33"/>
      <c r="I159" s="197"/>
      <c r="J159" s="33"/>
      <c r="K159" s="33"/>
      <c r="L159" s="36"/>
      <c r="M159" s="198"/>
      <c r="N159" s="199"/>
      <c r="O159" s="68"/>
      <c r="P159" s="68"/>
      <c r="Q159" s="68"/>
      <c r="R159" s="68"/>
      <c r="S159" s="68"/>
      <c r="T159" s="69"/>
      <c r="U159" s="31"/>
      <c r="V159" s="31"/>
      <c r="W159" s="31"/>
      <c r="X159" s="31"/>
      <c r="Y159" s="31"/>
      <c r="Z159" s="31"/>
      <c r="AA159" s="31"/>
      <c r="AB159" s="31"/>
      <c r="AC159" s="31"/>
      <c r="AD159" s="31"/>
      <c r="AE159" s="31"/>
      <c r="AT159" s="14" t="s">
        <v>157</v>
      </c>
      <c r="AU159" s="14" t="s">
        <v>82</v>
      </c>
    </row>
    <row r="160" spans="1:65" s="2" customFormat="1" ht="14.45" customHeight="1">
      <c r="A160" s="31"/>
      <c r="B160" s="32"/>
      <c r="C160" s="181" t="s">
        <v>205</v>
      </c>
      <c r="D160" s="181" t="s">
        <v>150</v>
      </c>
      <c r="E160" s="182" t="s">
        <v>1986</v>
      </c>
      <c r="F160" s="183" t="s">
        <v>1987</v>
      </c>
      <c r="G160" s="184" t="s">
        <v>153</v>
      </c>
      <c r="H160" s="185">
        <v>10</v>
      </c>
      <c r="I160" s="186"/>
      <c r="J160" s="187">
        <f>ROUND(I160*H160,2)</f>
        <v>0</v>
      </c>
      <c r="K160" s="183" t="s">
        <v>1625</v>
      </c>
      <c r="L160" s="188"/>
      <c r="M160" s="189" t="s">
        <v>1</v>
      </c>
      <c r="N160" s="190" t="s">
        <v>38</v>
      </c>
      <c r="O160" s="68"/>
      <c r="P160" s="191">
        <f>O160*H160</f>
        <v>0</v>
      </c>
      <c r="Q160" s="191">
        <v>8.7500000000000008E-3</v>
      </c>
      <c r="R160" s="191">
        <f>Q160*H160</f>
        <v>8.7500000000000008E-2</v>
      </c>
      <c r="S160" s="191">
        <v>0</v>
      </c>
      <c r="T160" s="192">
        <f>S160*H160</f>
        <v>0</v>
      </c>
      <c r="U160" s="31"/>
      <c r="V160" s="31"/>
      <c r="W160" s="31"/>
      <c r="X160" s="31"/>
      <c r="Y160" s="31"/>
      <c r="Z160" s="31"/>
      <c r="AA160" s="31"/>
      <c r="AB160" s="31"/>
      <c r="AC160" s="31"/>
      <c r="AD160" s="31"/>
      <c r="AE160" s="31"/>
      <c r="AR160" s="193" t="s">
        <v>180</v>
      </c>
      <c r="AT160" s="193" t="s">
        <v>150</v>
      </c>
      <c r="AU160" s="193" t="s">
        <v>82</v>
      </c>
      <c r="AY160" s="14" t="s">
        <v>149</v>
      </c>
      <c r="BE160" s="194">
        <f>IF(N160="základní",J160,0)</f>
        <v>0</v>
      </c>
      <c r="BF160" s="194">
        <f>IF(N160="snížená",J160,0)</f>
        <v>0</v>
      </c>
      <c r="BG160" s="194">
        <f>IF(N160="zákl. přenesená",J160,0)</f>
        <v>0</v>
      </c>
      <c r="BH160" s="194">
        <f>IF(N160="sníž. přenesená",J160,0)</f>
        <v>0</v>
      </c>
      <c r="BI160" s="194">
        <f>IF(N160="nulová",J160,0)</f>
        <v>0</v>
      </c>
      <c r="BJ160" s="14" t="s">
        <v>80</v>
      </c>
      <c r="BK160" s="194">
        <f>ROUND(I160*H160,2)</f>
        <v>0</v>
      </c>
      <c r="BL160" s="14" t="s">
        <v>164</v>
      </c>
      <c r="BM160" s="193" t="s">
        <v>1988</v>
      </c>
    </row>
    <row r="161" spans="1:65" s="2" customFormat="1" ht="11.25">
      <c r="A161" s="31"/>
      <c r="B161" s="32"/>
      <c r="C161" s="33"/>
      <c r="D161" s="195" t="s">
        <v>157</v>
      </c>
      <c r="E161" s="33"/>
      <c r="F161" s="196" t="s">
        <v>1987</v>
      </c>
      <c r="G161" s="33"/>
      <c r="H161" s="33"/>
      <c r="I161" s="197"/>
      <c r="J161" s="33"/>
      <c r="K161" s="33"/>
      <c r="L161" s="36"/>
      <c r="M161" s="198"/>
      <c r="N161" s="199"/>
      <c r="O161" s="68"/>
      <c r="P161" s="68"/>
      <c r="Q161" s="68"/>
      <c r="R161" s="68"/>
      <c r="S161" s="68"/>
      <c r="T161" s="69"/>
      <c r="U161" s="31"/>
      <c r="V161" s="31"/>
      <c r="W161" s="31"/>
      <c r="X161" s="31"/>
      <c r="Y161" s="31"/>
      <c r="Z161" s="31"/>
      <c r="AA161" s="31"/>
      <c r="AB161" s="31"/>
      <c r="AC161" s="31"/>
      <c r="AD161" s="31"/>
      <c r="AE161" s="31"/>
      <c r="AT161" s="14" t="s">
        <v>157</v>
      </c>
      <c r="AU161" s="14" t="s">
        <v>82</v>
      </c>
    </row>
    <row r="162" spans="1:65" s="2" customFormat="1" ht="24.2" customHeight="1">
      <c r="A162" s="31"/>
      <c r="B162" s="32"/>
      <c r="C162" s="200" t="s">
        <v>210</v>
      </c>
      <c r="D162" s="200" t="s">
        <v>185</v>
      </c>
      <c r="E162" s="201" t="s">
        <v>1989</v>
      </c>
      <c r="F162" s="202" t="s">
        <v>1990</v>
      </c>
      <c r="G162" s="203" t="s">
        <v>153</v>
      </c>
      <c r="H162" s="204">
        <v>10</v>
      </c>
      <c r="I162" s="205"/>
      <c r="J162" s="206">
        <f>ROUND(I162*H162,2)</f>
        <v>0</v>
      </c>
      <c r="K162" s="202" t="s">
        <v>1625</v>
      </c>
      <c r="L162" s="36"/>
      <c r="M162" s="207" t="s">
        <v>1</v>
      </c>
      <c r="N162" s="208" t="s">
        <v>38</v>
      </c>
      <c r="O162" s="68"/>
      <c r="P162" s="191">
        <f>O162*H162</f>
        <v>0</v>
      </c>
      <c r="Q162" s="191">
        <v>0</v>
      </c>
      <c r="R162" s="191">
        <f>Q162*H162</f>
        <v>0</v>
      </c>
      <c r="S162" s="191">
        <v>0</v>
      </c>
      <c r="T162" s="192">
        <f>S162*H162</f>
        <v>0</v>
      </c>
      <c r="U162" s="31"/>
      <c r="V162" s="31"/>
      <c r="W162" s="31"/>
      <c r="X162" s="31"/>
      <c r="Y162" s="31"/>
      <c r="Z162" s="31"/>
      <c r="AA162" s="31"/>
      <c r="AB162" s="31"/>
      <c r="AC162" s="31"/>
      <c r="AD162" s="31"/>
      <c r="AE162" s="31"/>
      <c r="AR162" s="193" t="s">
        <v>164</v>
      </c>
      <c r="AT162" s="193" t="s">
        <v>185</v>
      </c>
      <c r="AU162" s="193" t="s">
        <v>82</v>
      </c>
      <c r="AY162" s="14" t="s">
        <v>149</v>
      </c>
      <c r="BE162" s="194">
        <f>IF(N162="základní",J162,0)</f>
        <v>0</v>
      </c>
      <c r="BF162" s="194">
        <f>IF(N162="snížená",J162,0)</f>
        <v>0</v>
      </c>
      <c r="BG162" s="194">
        <f>IF(N162="zákl. přenesená",J162,0)</f>
        <v>0</v>
      </c>
      <c r="BH162" s="194">
        <f>IF(N162="sníž. přenesená",J162,0)</f>
        <v>0</v>
      </c>
      <c r="BI162" s="194">
        <f>IF(N162="nulová",J162,0)</f>
        <v>0</v>
      </c>
      <c r="BJ162" s="14" t="s">
        <v>80</v>
      </c>
      <c r="BK162" s="194">
        <f>ROUND(I162*H162,2)</f>
        <v>0</v>
      </c>
      <c r="BL162" s="14" t="s">
        <v>164</v>
      </c>
      <c r="BM162" s="193" t="s">
        <v>1991</v>
      </c>
    </row>
    <row r="163" spans="1:65" s="2" customFormat="1" ht="29.25">
      <c r="A163" s="31"/>
      <c r="B163" s="32"/>
      <c r="C163" s="33"/>
      <c r="D163" s="195" t="s">
        <v>157</v>
      </c>
      <c r="E163" s="33"/>
      <c r="F163" s="196" t="s">
        <v>1992</v>
      </c>
      <c r="G163" s="33"/>
      <c r="H163" s="33"/>
      <c r="I163" s="197"/>
      <c r="J163" s="33"/>
      <c r="K163" s="33"/>
      <c r="L163" s="36"/>
      <c r="M163" s="198"/>
      <c r="N163" s="199"/>
      <c r="O163" s="68"/>
      <c r="P163" s="68"/>
      <c r="Q163" s="68"/>
      <c r="R163" s="68"/>
      <c r="S163" s="68"/>
      <c r="T163" s="69"/>
      <c r="U163" s="31"/>
      <c r="V163" s="31"/>
      <c r="W163" s="31"/>
      <c r="X163" s="31"/>
      <c r="Y163" s="31"/>
      <c r="Z163" s="31"/>
      <c r="AA163" s="31"/>
      <c r="AB163" s="31"/>
      <c r="AC163" s="31"/>
      <c r="AD163" s="31"/>
      <c r="AE163" s="31"/>
      <c r="AT163" s="14" t="s">
        <v>157</v>
      </c>
      <c r="AU163" s="14" t="s">
        <v>82</v>
      </c>
    </row>
    <row r="164" spans="1:65" s="2" customFormat="1" ht="146.25">
      <c r="A164" s="31"/>
      <c r="B164" s="32"/>
      <c r="C164" s="33"/>
      <c r="D164" s="195" t="s">
        <v>1413</v>
      </c>
      <c r="E164" s="33"/>
      <c r="F164" s="220" t="s">
        <v>1993</v>
      </c>
      <c r="G164" s="33"/>
      <c r="H164" s="33"/>
      <c r="I164" s="197"/>
      <c r="J164" s="33"/>
      <c r="K164" s="33"/>
      <c r="L164" s="36"/>
      <c r="M164" s="198"/>
      <c r="N164" s="199"/>
      <c r="O164" s="68"/>
      <c r="P164" s="68"/>
      <c r="Q164" s="68"/>
      <c r="R164" s="68"/>
      <c r="S164" s="68"/>
      <c r="T164" s="69"/>
      <c r="U164" s="31"/>
      <c r="V164" s="31"/>
      <c r="W164" s="31"/>
      <c r="X164" s="31"/>
      <c r="Y164" s="31"/>
      <c r="Z164" s="31"/>
      <c r="AA164" s="31"/>
      <c r="AB164" s="31"/>
      <c r="AC164" s="31"/>
      <c r="AD164" s="31"/>
      <c r="AE164" s="31"/>
      <c r="AT164" s="14" t="s">
        <v>1413</v>
      </c>
      <c r="AU164" s="14" t="s">
        <v>82</v>
      </c>
    </row>
    <row r="165" spans="1:65" s="2" customFormat="1" ht="24.2" customHeight="1">
      <c r="A165" s="31"/>
      <c r="B165" s="32"/>
      <c r="C165" s="200" t="s">
        <v>8</v>
      </c>
      <c r="D165" s="200" t="s">
        <v>185</v>
      </c>
      <c r="E165" s="201" t="s">
        <v>1994</v>
      </c>
      <c r="F165" s="202" t="s">
        <v>1995</v>
      </c>
      <c r="G165" s="203" t="s">
        <v>1687</v>
      </c>
      <c r="H165" s="204">
        <v>25</v>
      </c>
      <c r="I165" s="205"/>
      <c r="J165" s="206">
        <f>ROUND(I165*H165,2)</f>
        <v>0</v>
      </c>
      <c r="K165" s="202" t="s">
        <v>1625</v>
      </c>
      <c r="L165" s="36"/>
      <c r="M165" s="207" t="s">
        <v>1</v>
      </c>
      <c r="N165" s="208" t="s">
        <v>38</v>
      </c>
      <c r="O165" s="68"/>
      <c r="P165" s="191">
        <f>O165*H165</f>
        <v>0</v>
      </c>
      <c r="Q165" s="191">
        <v>0</v>
      </c>
      <c r="R165" s="191">
        <f>Q165*H165</f>
        <v>0</v>
      </c>
      <c r="S165" s="191">
        <v>0</v>
      </c>
      <c r="T165" s="192">
        <f>S165*H165</f>
        <v>0</v>
      </c>
      <c r="U165" s="31"/>
      <c r="V165" s="31"/>
      <c r="W165" s="31"/>
      <c r="X165" s="31"/>
      <c r="Y165" s="31"/>
      <c r="Z165" s="31"/>
      <c r="AA165" s="31"/>
      <c r="AB165" s="31"/>
      <c r="AC165" s="31"/>
      <c r="AD165" s="31"/>
      <c r="AE165" s="31"/>
      <c r="AR165" s="193" t="s">
        <v>164</v>
      </c>
      <c r="AT165" s="193" t="s">
        <v>185</v>
      </c>
      <c r="AU165" s="193" t="s">
        <v>82</v>
      </c>
      <c r="AY165" s="14" t="s">
        <v>149</v>
      </c>
      <c r="BE165" s="194">
        <f>IF(N165="základní",J165,0)</f>
        <v>0</v>
      </c>
      <c r="BF165" s="194">
        <f>IF(N165="snížená",J165,0)</f>
        <v>0</v>
      </c>
      <c r="BG165" s="194">
        <f>IF(N165="zákl. přenesená",J165,0)</f>
        <v>0</v>
      </c>
      <c r="BH165" s="194">
        <f>IF(N165="sníž. přenesená",J165,0)</f>
        <v>0</v>
      </c>
      <c r="BI165" s="194">
        <f>IF(N165="nulová",J165,0)</f>
        <v>0</v>
      </c>
      <c r="BJ165" s="14" t="s">
        <v>80</v>
      </c>
      <c r="BK165" s="194">
        <f>ROUND(I165*H165,2)</f>
        <v>0</v>
      </c>
      <c r="BL165" s="14" t="s">
        <v>164</v>
      </c>
      <c r="BM165" s="193" t="s">
        <v>1996</v>
      </c>
    </row>
    <row r="166" spans="1:65" s="2" customFormat="1" ht="19.5">
      <c r="A166" s="31"/>
      <c r="B166" s="32"/>
      <c r="C166" s="33"/>
      <c r="D166" s="195" t="s">
        <v>157</v>
      </c>
      <c r="E166" s="33"/>
      <c r="F166" s="196" t="s">
        <v>1997</v>
      </c>
      <c r="G166" s="33"/>
      <c r="H166" s="33"/>
      <c r="I166" s="197"/>
      <c r="J166" s="33"/>
      <c r="K166" s="33"/>
      <c r="L166" s="36"/>
      <c r="M166" s="198"/>
      <c r="N166" s="199"/>
      <c r="O166" s="68"/>
      <c r="P166" s="68"/>
      <c r="Q166" s="68"/>
      <c r="R166" s="68"/>
      <c r="S166" s="68"/>
      <c r="T166" s="69"/>
      <c r="U166" s="31"/>
      <c r="V166" s="31"/>
      <c r="W166" s="31"/>
      <c r="X166" s="31"/>
      <c r="Y166" s="31"/>
      <c r="Z166" s="31"/>
      <c r="AA166" s="31"/>
      <c r="AB166" s="31"/>
      <c r="AC166" s="31"/>
      <c r="AD166" s="31"/>
      <c r="AE166" s="31"/>
      <c r="AT166" s="14" t="s">
        <v>157</v>
      </c>
      <c r="AU166" s="14" t="s">
        <v>82</v>
      </c>
    </row>
    <row r="167" spans="1:65" s="2" customFormat="1" ht="351">
      <c r="A167" s="31"/>
      <c r="B167" s="32"/>
      <c r="C167" s="33"/>
      <c r="D167" s="195" t="s">
        <v>1413</v>
      </c>
      <c r="E167" s="33"/>
      <c r="F167" s="220" t="s">
        <v>1998</v>
      </c>
      <c r="G167" s="33"/>
      <c r="H167" s="33"/>
      <c r="I167" s="197"/>
      <c r="J167" s="33"/>
      <c r="K167" s="33"/>
      <c r="L167" s="36"/>
      <c r="M167" s="198"/>
      <c r="N167" s="199"/>
      <c r="O167" s="68"/>
      <c r="P167" s="68"/>
      <c r="Q167" s="68"/>
      <c r="R167" s="68"/>
      <c r="S167" s="68"/>
      <c r="T167" s="69"/>
      <c r="U167" s="31"/>
      <c r="V167" s="31"/>
      <c r="W167" s="31"/>
      <c r="X167" s="31"/>
      <c r="Y167" s="31"/>
      <c r="Z167" s="31"/>
      <c r="AA167" s="31"/>
      <c r="AB167" s="31"/>
      <c r="AC167" s="31"/>
      <c r="AD167" s="31"/>
      <c r="AE167" s="31"/>
      <c r="AT167" s="14" t="s">
        <v>1413</v>
      </c>
      <c r="AU167" s="14" t="s">
        <v>82</v>
      </c>
    </row>
    <row r="168" spans="1:65" s="2" customFormat="1" ht="24.2" customHeight="1">
      <c r="A168" s="31"/>
      <c r="B168" s="32"/>
      <c r="C168" s="200" t="s">
        <v>219</v>
      </c>
      <c r="D168" s="200" t="s">
        <v>185</v>
      </c>
      <c r="E168" s="201" t="s">
        <v>1999</v>
      </c>
      <c r="F168" s="202" t="s">
        <v>2000</v>
      </c>
      <c r="G168" s="203" t="s">
        <v>1638</v>
      </c>
      <c r="H168" s="204">
        <v>10</v>
      </c>
      <c r="I168" s="205"/>
      <c r="J168" s="206">
        <f>ROUND(I168*H168,2)</f>
        <v>0</v>
      </c>
      <c r="K168" s="202" t="s">
        <v>1625</v>
      </c>
      <c r="L168" s="36"/>
      <c r="M168" s="207" t="s">
        <v>1</v>
      </c>
      <c r="N168" s="208" t="s">
        <v>38</v>
      </c>
      <c r="O168" s="68"/>
      <c r="P168" s="191">
        <f>O168*H168</f>
        <v>0</v>
      </c>
      <c r="Q168" s="191">
        <v>2E-3</v>
      </c>
      <c r="R168" s="191">
        <f>Q168*H168</f>
        <v>0.02</v>
      </c>
      <c r="S168" s="191">
        <v>0</v>
      </c>
      <c r="T168" s="192">
        <f>S168*H168</f>
        <v>0</v>
      </c>
      <c r="U168" s="31"/>
      <c r="V168" s="31"/>
      <c r="W168" s="31"/>
      <c r="X168" s="31"/>
      <c r="Y168" s="31"/>
      <c r="Z168" s="31"/>
      <c r="AA168" s="31"/>
      <c r="AB168" s="31"/>
      <c r="AC168" s="31"/>
      <c r="AD168" s="31"/>
      <c r="AE168" s="31"/>
      <c r="AR168" s="193" t="s">
        <v>164</v>
      </c>
      <c r="AT168" s="193" t="s">
        <v>185</v>
      </c>
      <c r="AU168" s="193" t="s">
        <v>82</v>
      </c>
      <c r="AY168" s="14" t="s">
        <v>149</v>
      </c>
      <c r="BE168" s="194">
        <f>IF(N168="základní",J168,0)</f>
        <v>0</v>
      </c>
      <c r="BF168" s="194">
        <f>IF(N168="snížená",J168,0)</f>
        <v>0</v>
      </c>
      <c r="BG168" s="194">
        <f>IF(N168="zákl. přenesená",J168,0)</f>
        <v>0</v>
      </c>
      <c r="BH168" s="194">
        <f>IF(N168="sníž. přenesená",J168,0)</f>
        <v>0</v>
      </c>
      <c r="BI168" s="194">
        <f>IF(N168="nulová",J168,0)</f>
        <v>0</v>
      </c>
      <c r="BJ168" s="14" t="s">
        <v>80</v>
      </c>
      <c r="BK168" s="194">
        <f>ROUND(I168*H168,2)</f>
        <v>0</v>
      </c>
      <c r="BL168" s="14" t="s">
        <v>164</v>
      </c>
      <c r="BM168" s="193" t="s">
        <v>2001</v>
      </c>
    </row>
    <row r="169" spans="1:65" s="2" customFormat="1" ht="19.5">
      <c r="A169" s="31"/>
      <c r="B169" s="32"/>
      <c r="C169" s="33"/>
      <c r="D169" s="195" t="s">
        <v>157</v>
      </c>
      <c r="E169" s="33"/>
      <c r="F169" s="196" t="s">
        <v>2002</v>
      </c>
      <c r="G169" s="33"/>
      <c r="H169" s="33"/>
      <c r="I169" s="197"/>
      <c r="J169" s="33"/>
      <c r="K169" s="33"/>
      <c r="L169" s="36"/>
      <c r="M169" s="198"/>
      <c r="N169" s="199"/>
      <c r="O169" s="68"/>
      <c r="P169" s="68"/>
      <c r="Q169" s="68"/>
      <c r="R169" s="68"/>
      <c r="S169" s="68"/>
      <c r="T169" s="69"/>
      <c r="U169" s="31"/>
      <c r="V169" s="31"/>
      <c r="W169" s="31"/>
      <c r="X169" s="31"/>
      <c r="Y169" s="31"/>
      <c r="Z169" s="31"/>
      <c r="AA169" s="31"/>
      <c r="AB169" s="31"/>
      <c r="AC169" s="31"/>
      <c r="AD169" s="31"/>
      <c r="AE169" s="31"/>
      <c r="AT169" s="14" t="s">
        <v>157</v>
      </c>
      <c r="AU169" s="14" t="s">
        <v>82</v>
      </c>
    </row>
    <row r="170" spans="1:65" s="2" customFormat="1" ht="39">
      <c r="A170" s="31"/>
      <c r="B170" s="32"/>
      <c r="C170" s="33"/>
      <c r="D170" s="195" t="s">
        <v>1413</v>
      </c>
      <c r="E170" s="33"/>
      <c r="F170" s="220" t="s">
        <v>2003</v>
      </c>
      <c r="G170" s="33"/>
      <c r="H170" s="33"/>
      <c r="I170" s="197"/>
      <c r="J170" s="33"/>
      <c r="K170" s="33"/>
      <c r="L170" s="36"/>
      <c r="M170" s="198"/>
      <c r="N170" s="199"/>
      <c r="O170" s="68"/>
      <c r="P170" s="68"/>
      <c r="Q170" s="68"/>
      <c r="R170" s="68"/>
      <c r="S170" s="68"/>
      <c r="T170" s="69"/>
      <c r="U170" s="31"/>
      <c r="V170" s="31"/>
      <c r="W170" s="31"/>
      <c r="X170" s="31"/>
      <c r="Y170" s="31"/>
      <c r="Z170" s="31"/>
      <c r="AA170" s="31"/>
      <c r="AB170" s="31"/>
      <c r="AC170" s="31"/>
      <c r="AD170" s="31"/>
      <c r="AE170" s="31"/>
      <c r="AT170" s="14" t="s">
        <v>1413</v>
      </c>
      <c r="AU170" s="14" t="s">
        <v>82</v>
      </c>
    </row>
    <row r="171" spans="1:65" s="2" customFormat="1" ht="24.2" customHeight="1">
      <c r="A171" s="31"/>
      <c r="B171" s="32"/>
      <c r="C171" s="200" t="s">
        <v>224</v>
      </c>
      <c r="D171" s="200" t="s">
        <v>185</v>
      </c>
      <c r="E171" s="201" t="s">
        <v>2004</v>
      </c>
      <c r="F171" s="202" t="s">
        <v>2005</v>
      </c>
      <c r="G171" s="203" t="s">
        <v>1638</v>
      </c>
      <c r="H171" s="204">
        <v>10</v>
      </c>
      <c r="I171" s="205"/>
      <c r="J171" s="206">
        <f>ROUND(I171*H171,2)</f>
        <v>0</v>
      </c>
      <c r="K171" s="202" t="s">
        <v>1625</v>
      </c>
      <c r="L171" s="36"/>
      <c r="M171" s="207" t="s">
        <v>1</v>
      </c>
      <c r="N171" s="208" t="s">
        <v>38</v>
      </c>
      <c r="O171" s="68"/>
      <c r="P171" s="191">
        <f>O171*H171</f>
        <v>0</v>
      </c>
      <c r="Q171" s="191">
        <v>0</v>
      </c>
      <c r="R171" s="191">
        <f>Q171*H171</f>
        <v>0</v>
      </c>
      <c r="S171" s="191">
        <v>0</v>
      </c>
      <c r="T171" s="192">
        <f>S171*H171</f>
        <v>0</v>
      </c>
      <c r="U171" s="31"/>
      <c r="V171" s="31"/>
      <c r="W171" s="31"/>
      <c r="X171" s="31"/>
      <c r="Y171" s="31"/>
      <c r="Z171" s="31"/>
      <c r="AA171" s="31"/>
      <c r="AB171" s="31"/>
      <c r="AC171" s="31"/>
      <c r="AD171" s="31"/>
      <c r="AE171" s="31"/>
      <c r="AR171" s="193" t="s">
        <v>164</v>
      </c>
      <c r="AT171" s="193" t="s">
        <v>185</v>
      </c>
      <c r="AU171" s="193" t="s">
        <v>82</v>
      </c>
      <c r="AY171" s="14" t="s">
        <v>149</v>
      </c>
      <c r="BE171" s="194">
        <f>IF(N171="základní",J171,0)</f>
        <v>0</v>
      </c>
      <c r="BF171" s="194">
        <f>IF(N171="snížená",J171,0)</f>
        <v>0</v>
      </c>
      <c r="BG171" s="194">
        <f>IF(N171="zákl. přenesená",J171,0)</f>
        <v>0</v>
      </c>
      <c r="BH171" s="194">
        <f>IF(N171="sníž. přenesená",J171,0)</f>
        <v>0</v>
      </c>
      <c r="BI171" s="194">
        <f>IF(N171="nulová",J171,0)</f>
        <v>0</v>
      </c>
      <c r="BJ171" s="14" t="s">
        <v>80</v>
      </c>
      <c r="BK171" s="194">
        <f>ROUND(I171*H171,2)</f>
        <v>0</v>
      </c>
      <c r="BL171" s="14" t="s">
        <v>164</v>
      </c>
      <c r="BM171" s="193" t="s">
        <v>2006</v>
      </c>
    </row>
    <row r="172" spans="1:65" s="2" customFormat="1" ht="29.25">
      <c r="A172" s="31"/>
      <c r="B172" s="32"/>
      <c r="C172" s="33"/>
      <c r="D172" s="195" t="s">
        <v>157</v>
      </c>
      <c r="E172" s="33"/>
      <c r="F172" s="196" t="s">
        <v>2007</v>
      </c>
      <c r="G172" s="33"/>
      <c r="H172" s="33"/>
      <c r="I172" s="197"/>
      <c r="J172" s="33"/>
      <c r="K172" s="33"/>
      <c r="L172" s="36"/>
      <c r="M172" s="198"/>
      <c r="N172" s="199"/>
      <c r="O172" s="68"/>
      <c r="P172" s="68"/>
      <c r="Q172" s="68"/>
      <c r="R172" s="68"/>
      <c r="S172" s="68"/>
      <c r="T172" s="69"/>
      <c r="U172" s="31"/>
      <c r="V172" s="31"/>
      <c r="W172" s="31"/>
      <c r="X172" s="31"/>
      <c r="Y172" s="31"/>
      <c r="Z172" s="31"/>
      <c r="AA172" s="31"/>
      <c r="AB172" s="31"/>
      <c r="AC172" s="31"/>
      <c r="AD172" s="31"/>
      <c r="AE172" s="31"/>
      <c r="AT172" s="14" t="s">
        <v>157</v>
      </c>
      <c r="AU172" s="14" t="s">
        <v>82</v>
      </c>
    </row>
    <row r="173" spans="1:65" s="2" customFormat="1" ht="37.9" customHeight="1">
      <c r="A173" s="31"/>
      <c r="B173" s="32"/>
      <c r="C173" s="200" t="s">
        <v>228</v>
      </c>
      <c r="D173" s="200" t="s">
        <v>185</v>
      </c>
      <c r="E173" s="201" t="s">
        <v>2008</v>
      </c>
      <c r="F173" s="202" t="s">
        <v>2009</v>
      </c>
      <c r="G173" s="203" t="s">
        <v>1687</v>
      </c>
      <c r="H173" s="204">
        <v>15</v>
      </c>
      <c r="I173" s="205"/>
      <c r="J173" s="206">
        <f>ROUND(I173*H173,2)</f>
        <v>0</v>
      </c>
      <c r="K173" s="202" t="s">
        <v>1625</v>
      </c>
      <c r="L173" s="36"/>
      <c r="M173" s="207" t="s">
        <v>1</v>
      </c>
      <c r="N173" s="208" t="s">
        <v>38</v>
      </c>
      <c r="O173" s="68"/>
      <c r="P173" s="191">
        <f>O173*H173</f>
        <v>0</v>
      </c>
      <c r="Q173" s="191">
        <v>0</v>
      </c>
      <c r="R173" s="191">
        <f>Q173*H173</f>
        <v>0</v>
      </c>
      <c r="S173" s="191">
        <v>0</v>
      </c>
      <c r="T173" s="192">
        <f>S173*H173</f>
        <v>0</v>
      </c>
      <c r="U173" s="31"/>
      <c r="V173" s="31"/>
      <c r="W173" s="31"/>
      <c r="X173" s="31"/>
      <c r="Y173" s="31"/>
      <c r="Z173" s="31"/>
      <c r="AA173" s="31"/>
      <c r="AB173" s="31"/>
      <c r="AC173" s="31"/>
      <c r="AD173" s="31"/>
      <c r="AE173" s="31"/>
      <c r="AR173" s="193" t="s">
        <v>164</v>
      </c>
      <c r="AT173" s="193" t="s">
        <v>185</v>
      </c>
      <c r="AU173" s="193" t="s">
        <v>82</v>
      </c>
      <c r="AY173" s="14" t="s">
        <v>149</v>
      </c>
      <c r="BE173" s="194">
        <f>IF(N173="základní",J173,0)</f>
        <v>0</v>
      </c>
      <c r="BF173" s="194">
        <f>IF(N173="snížená",J173,0)</f>
        <v>0</v>
      </c>
      <c r="BG173" s="194">
        <f>IF(N173="zákl. přenesená",J173,0)</f>
        <v>0</v>
      </c>
      <c r="BH173" s="194">
        <f>IF(N173="sníž. přenesená",J173,0)</f>
        <v>0</v>
      </c>
      <c r="BI173" s="194">
        <f>IF(N173="nulová",J173,0)</f>
        <v>0</v>
      </c>
      <c r="BJ173" s="14" t="s">
        <v>80</v>
      </c>
      <c r="BK173" s="194">
        <f>ROUND(I173*H173,2)</f>
        <v>0</v>
      </c>
      <c r="BL173" s="14" t="s">
        <v>164</v>
      </c>
      <c r="BM173" s="193" t="s">
        <v>2010</v>
      </c>
    </row>
    <row r="174" spans="1:65" s="2" customFormat="1" ht="39">
      <c r="A174" s="31"/>
      <c r="B174" s="32"/>
      <c r="C174" s="33"/>
      <c r="D174" s="195" t="s">
        <v>157</v>
      </c>
      <c r="E174" s="33"/>
      <c r="F174" s="196" t="s">
        <v>2011</v>
      </c>
      <c r="G174" s="33"/>
      <c r="H174" s="33"/>
      <c r="I174" s="197"/>
      <c r="J174" s="33"/>
      <c r="K174" s="33"/>
      <c r="L174" s="36"/>
      <c r="M174" s="198"/>
      <c r="N174" s="199"/>
      <c r="O174" s="68"/>
      <c r="P174" s="68"/>
      <c r="Q174" s="68"/>
      <c r="R174" s="68"/>
      <c r="S174" s="68"/>
      <c r="T174" s="69"/>
      <c r="U174" s="31"/>
      <c r="V174" s="31"/>
      <c r="W174" s="31"/>
      <c r="X174" s="31"/>
      <c r="Y174" s="31"/>
      <c r="Z174" s="31"/>
      <c r="AA174" s="31"/>
      <c r="AB174" s="31"/>
      <c r="AC174" s="31"/>
      <c r="AD174" s="31"/>
      <c r="AE174" s="31"/>
      <c r="AT174" s="14" t="s">
        <v>157</v>
      </c>
      <c r="AU174" s="14" t="s">
        <v>82</v>
      </c>
    </row>
    <row r="175" spans="1:65" s="2" customFormat="1" ht="39">
      <c r="A175" s="31"/>
      <c r="B175" s="32"/>
      <c r="C175" s="33"/>
      <c r="D175" s="195" t="s">
        <v>1413</v>
      </c>
      <c r="E175" s="33"/>
      <c r="F175" s="220" t="s">
        <v>2012</v>
      </c>
      <c r="G175" s="33"/>
      <c r="H175" s="33"/>
      <c r="I175" s="197"/>
      <c r="J175" s="33"/>
      <c r="K175" s="33"/>
      <c r="L175" s="36"/>
      <c r="M175" s="209"/>
      <c r="N175" s="210"/>
      <c r="O175" s="211"/>
      <c r="P175" s="211"/>
      <c r="Q175" s="211"/>
      <c r="R175" s="211"/>
      <c r="S175" s="211"/>
      <c r="T175" s="212"/>
      <c r="U175" s="31"/>
      <c r="V175" s="31"/>
      <c r="W175" s="31"/>
      <c r="X175" s="31"/>
      <c r="Y175" s="31"/>
      <c r="Z175" s="31"/>
      <c r="AA175" s="31"/>
      <c r="AB175" s="31"/>
      <c r="AC175" s="31"/>
      <c r="AD175" s="31"/>
      <c r="AE175" s="31"/>
      <c r="AT175" s="14" t="s">
        <v>1413</v>
      </c>
      <c r="AU175" s="14" t="s">
        <v>82</v>
      </c>
    </row>
    <row r="176" spans="1:65" s="2" customFormat="1" ht="6.95" customHeight="1">
      <c r="A176" s="31"/>
      <c r="B176" s="51"/>
      <c r="C176" s="52"/>
      <c r="D176" s="52"/>
      <c r="E176" s="52"/>
      <c r="F176" s="52"/>
      <c r="G176" s="52"/>
      <c r="H176" s="52"/>
      <c r="I176" s="52"/>
      <c r="J176" s="52"/>
      <c r="K176" s="52"/>
      <c r="L176" s="36"/>
      <c r="M176" s="31"/>
      <c r="O176" s="31"/>
      <c r="P176" s="31"/>
      <c r="Q176" s="31"/>
      <c r="R176" s="31"/>
      <c r="S176" s="31"/>
      <c r="T176" s="31"/>
      <c r="U176" s="31"/>
      <c r="V176" s="31"/>
      <c r="W176" s="31"/>
      <c r="X176" s="31"/>
      <c r="Y176" s="31"/>
      <c r="Z176" s="31"/>
      <c r="AA176" s="31"/>
      <c r="AB176" s="31"/>
      <c r="AC176" s="31"/>
      <c r="AD176" s="31"/>
      <c r="AE176" s="31"/>
    </row>
  </sheetData>
  <sheetProtection algorithmName="SHA-512" hashValue="ndj7SnTnEh3xR50z4CAH5yOgLnhtgHZYWzJc3ucu5RI+yooSZZYsOdQQMIcKZQ26byM06OARw4qwWycqiXixLw==" saltValue="C0KG3iEb2OvsRF8MNkW4gvTKkorryCQuLgWxXhlYFjFEY6DTTOmQ5JgGXqvKhZxEyryNVpwrJ990Ez8da3TWFQ==" spinCount="100000" sheet="1" objects="1" scenarios="1" formatColumns="0" formatRows="0" autoFilter="0"/>
  <autoFilter ref="C121:K175"/>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26</vt:i4>
      </vt:variant>
    </vt:vector>
  </HeadingPairs>
  <TitlesOfParts>
    <vt:vector size="39" baseType="lpstr">
      <vt:lpstr>Rekapitulace zakázky</vt:lpstr>
      <vt:lpstr>PS01.1 - Kabelizace</vt:lpstr>
      <vt:lpstr>PS01.2 - Montáže a dodávk...</vt:lpstr>
      <vt:lpstr>01 - Přestavníky</vt:lpstr>
      <vt:lpstr>02 - Návěstidla</vt:lpstr>
      <vt:lpstr>03 - Upozorňovadla</vt:lpstr>
      <vt:lpstr>PS01.4 - Demontáže</vt:lpstr>
      <vt:lpstr>SO01.1 - Reléová místnost</vt:lpstr>
      <vt:lpstr>SO01.2 - Zemní práce</vt:lpstr>
      <vt:lpstr>VRN - Vedlekší rozpočtové...</vt:lpstr>
      <vt:lpstr>PS02.1 - Elektromontáže</vt:lpstr>
      <vt:lpstr>SO02.2 - Zemní práce</vt:lpstr>
      <vt:lpstr>VON - Vedlejší ostatní ná...</vt:lpstr>
      <vt:lpstr>'01 - Přestavníky'!Názvy_tisku</vt:lpstr>
      <vt:lpstr>'02 - Návěstidla'!Názvy_tisku</vt:lpstr>
      <vt:lpstr>'03 - Upozorňovadla'!Názvy_tisku</vt:lpstr>
      <vt:lpstr>'PS01.1 - Kabelizace'!Názvy_tisku</vt:lpstr>
      <vt:lpstr>'PS01.2 - Montáže a dodávk...'!Názvy_tisku</vt:lpstr>
      <vt:lpstr>'PS01.4 - Demontáže'!Názvy_tisku</vt:lpstr>
      <vt:lpstr>'PS02.1 - Elektromontáže'!Názvy_tisku</vt:lpstr>
      <vt:lpstr>'Rekapitulace zakázky'!Názvy_tisku</vt:lpstr>
      <vt:lpstr>'SO01.1 - Reléová místnost'!Názvy_tisku</vt:lpstr>
      <vt:lpstr>'SO01.2 - Zemní práce'!Názvy_tisku</vt:lpstr>
      <vt:lpstr>'SO02.2 - Zemní práce'!Názvy_tisku</vt:lpstr>
      <vt:lpstr>'VON - Vedlejší ostatní ná...'!Názvy_tisku</vt:lpstr>
      <vt:lpstr>'VRN - Vedlekší rozpočtové...'!Názvy_tisku</vt:lpstr>
      <vt:lpstr>'01 - Přestavníky'!Oblast_tisku</vt:lpstr>
      <vt:lpstr>'02 - Návěstidla'!Oblast_tisku</vt:lpstr>
      <vt:lpstr>'03 - Upozorňovadla'!Oblast_tisku</vt:lpstr>
      <vt:lpstr>'PS01.1 - Kabelizace'!Oblast_tisku</vt:lpstr>
      <vt:lpstr>'PS01.2 - Montáže a dodávk...'!Oblast_tisku</vt:lpstr>
      <vt:lpstr>'PS01.4 - Demontáže'!Oblast_tisku</vt:lpstr>
      <vt:lpstr>'PS02.1 - Elektromontáže'!Oblast_tisku</vt:lpstr>
      <vt:lpstr>'Rekapitulace zakázky'!Oblast_tisku</vt:lpstr>
      <vt:lpstr>'SO01.1 - Reléová místnost'!Oblast_tisku</vt:lpstr>
      <vt:lpstr>'SO01.2 - Zemní práce'!Oblast_tisku</vt:lpstr>
      <vt:lpstr>'SO02.2 - Zemní práce'!Oblast_tisku</vt:lpstr>
      <vt:lpstr>'VON - Vedlejší ostatní ná...'!Oblast_tisku</vt:lpstr>
      <vt:lpstr>'VRN - Vedlekší rozpočtové...'!Oblast_tisku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Jelínek Petr, Ing.</dc:creator>
  <cp:lastModifiedBy>Jelínek Petr, Ing.</cp:lastModifiedBy>
  <dcterms:created xsi:type="dcterms:W3CDTF">2020-10-09T10:35:10Z</dcterms:created>
  <dcterms:modified xsi:type="dcterms:W3CDTF">2020-10-09T10:40:34Z</dcterms:modified>
</cp:coreProperties>
</file>